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/>
  <mc:AlternateContent xmlns:mc="http://schemas.openxmlformats.org/markup-compatibility/2006">
    <mc:Choice Requires="x15">
      <x15ac:absPath xmlns:x15ac="http://schemas.microsoft.com/office/spreadsheetml/2010/11/ac" url="https://d.docs.live.net/9d23453aeff37181/NLCS/IB/MY LESSONS/B1.1 Carbohydrates and lipids/Starch calibration practical/"/>
    </mc:Choice>
  </mc:AlternateContent>
  <xr:revisionPtr revIDLastSave="8" documentId="11_2BF2F602E96EDC5B3DDE51335C821BBCD072A5DC" xr6:coauthVersionLast="47" xr6:coauthVersionMax="47" xr10:uidLastSave="{282E24E3-FB40-1148-81A0-F43BFE1D32C1}"/>
  <bookViews>
    <workbookView xWindow="0" yWindow="600" windowWidth="28800" windowHeight="15880" xr2:uid="{00000000-000D-0000-FFFF-FFFF00000000}"/>
  </bookViews>
  <sheets>
    <sheet name="How to" sheetId="1" r:id="rId1"/>
    <sheet name="Your data" sheetId="2" r:id="rId2"/>
    <sheet name="Worked example" sheetId="3" r:id="rId3"/>
    <sheet name="Why the graph flattens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9" i="3" l="1"/>
  <c r="F28" i="3"/>
  <c r="F27" i="3"/>
  <c r="S12" i="3"/>
  <c r="T12" i="3" s="1"/>
  <c r="R12" i="3"/>
  <c r="Q12" i="3"/>
  <c r="P12" i="3"/>
  <c r="J12" i="3"/>
  <c r="I12" i="3"/>
  <c r="O12" i="3" s="1"/>
  <c r="D12" i="3"/>
  <c r="E12" i="3" s="1"/>
  <c r="R11" i="3"/>
  <c r="Q11" i="3"/>
  <c r="P11" i="3"/>
  <c r="J11" i="3"/>
  <c r="I11" i="3"/>
  <c r="S11" i="3" s="1"/>
  <c r="T11" i="3" s="1"/>
  <c r="D11" i="3"/>
  <c r="E11" i="3" s="1"/>
  <c r="J10" i="3"/>
  <c r="I10" i="3"/>
  <c r="N10" i="3" s="1"/>
  <c r="D10" i="3"/>
  <c r="E10" i="3" s="1"/>
  <c r="P9" i="3"/>
  <c r="J9" i="3"/>
  <c r="I9" i="3"/>
  <c r="D9" i="3"/>
  <c r="E9" i="3" s="1"/>
  <c r="R8" i="3"/>
  <c r="P8" i="3"/>
  <c r="J8" i="3"/>
  <c r="I8" i="3"/>
  <c r="N8" i="3" s="1"/>
  <c r="D8" i="3"/>
  <c r="E8" i="3" s="1"/>
  <c r="J7" i="3"/>
  <c r="I7" i="3"/>
  <c r="E7" i="3"/>
  <c r="I16" i="3" s="1"/>
  <c r="D7" i="3"/>
  <c r="F29" i="2"/>
  <c r="F28" i="2"/>
  <c r="F27" i="2"/>
  <c r="N12" i="2"/>
  <c r="J12" i="2"/>
  <c r="I12" i="2"/>
  <c r="R12" i="2" s="1"/>
  <c r="D12" i="2"/>
  <c r="E12" i="2" s="1"/>
  <c r="S11" i="2"/>
  <c r="T11" i="2" s="1"/>
  <c r="P11" i="2"/>
  <c r="J11" i="2"/>
  <c r="I11" i="2"/>
  <c r="O11" i="2" s="1"/>
  <c r="D11" i="2"/>
  <c r="E11" i="2" s="1"/>
  <c r="S10" i="2"/>
  <c r="T10" i="2" s="1"/>
  <c r="Q10" i="2"/>
  <c r="J10" i="2"/>
  <c r="I10" i="2"/>
  <c r="R10" i="2" s="1"/>
  <c r="D10" i="2"/>
  <c r="E10" i="2" s="1"/>
  <c r="J9" i="2"/>
  <c r="I9" i="2"/>
  <c r="S9" i="2" s="1"/>
  <c r="T9" i="2" s="1"/>
  <c r="D9" i="2"/>
  <c r="E9" i="2" s="1"/>
  <c r="R8" i="2"/>
  <c r="J8" i="2"/>
  <c r="I8" i="2"/>
  <c r="N8" i="2" s="1"/>
  <c r="D8" i="2"/>
  <c r="E8" i="2" s="1"/>
  <c r="R7" i="2"/>
  <c r="J7" i="2"/>
  <c r="I7" i="2"/>
  <c r="S7" i="2" s="1"/>
  <c r="T7" i="2" s="1"/>
  <c r="D7" i="2"/>
  <c r="E7" i="2" s="1"/>
  <c r="I16" i="2" l="1"/>
  <c r="S8" i="2"/>
  <c r="T8" i="2" s="1"/>
  <c r="I15" i="2" s="1"/>
  <c r="Q11" i="2"/>
  <c r="S12" i="2"/>
  <c r="T12" i="2" s="1"/>
  <c r="R11" i="2"/>
  <c r="O8" i="2"/>
  <c r="P8" i="2"/>
  <c r="N11" i="2"/>
  <c r="Q8" i="2"/>
  <c r="O7" i="3"/>
  <c r="N7" i="3"/>
  <c r="Q9" i="3"/>
  <c r="N9" i="3"/>
  <c r="N12" i="3"/>
  <c r="O9" i="3"/>
  <c r="Q8" i="3"/>
  <c r="O8" i="3"/>
  <c r="N7" i="2"/>
  <c r="P9" i="2"/>
  <c r="O7" i="2"/>
  <c r="N10" i="2"/>
  <c r="P12" i="2"/>
  <c r="P7" i="3"/>
  <c r="R9" i="3"/>
  <c r="O10" i="3"/>
  <c r="N9" i="2"/>
  <c r="O9" i="2"/>
  <c r="O12" i="2"/>
  <c r="Q9" i="2"/>
  <c r="P7" i="2"/>
  <c r="R9" i="2"/>
  <c r="O10" i="2"/>
  <c r="Q12" i="2"/>
  <c r="Q7" i="3"/>
  <c r="P10" i="3"/>
  <c r="Q7" i="2"/>
  <c r="D17" i="2" s="1"/>
  <c r="P10" i="2"/>
  <c r="R7" i="3"/>
  <c r="Q10" i="3"/>
  <c r="N11" i="3"/>
  <c r="R10" i="3"/>
  <c r="O11" i="3"/>
  <c r="D20" i="2" l="1"/>
  <c r="D18" i="2"/>
  <c r="H28" i="2"/>
  <c r="H29" i="2"/>
  <c r="H27" i="2"/>
  <c r="D21" i="2"/>
  <c r="D15" i="2"/>
  <c r="D21" i="3"/>
  <c r="D15" i="3"/>
  <c r="D16" i="2"/>
  <c r="D17" i="3"/>
  <c r="D16" i="3"/>
  <c r="D20" i="3"/>
  <c r="D18" i="3"/>
  <c r="H27" i="3" l="1"/>
  <c r="H28" i="3"/>
  <c r="H29" i="3"/>
  <c r="D22" i="3"/>
  <c r="S8" i="3"/>
  <c r="T8" i="3" s="1"/>
  <c r="S7" i="3"/>
  <c r="T7" i="3" s="1"/>
  <c r="D19" i="3"/>
  <c r="S9" i="3"/>
  <c r="T9" i="3" s="1"/>
  <c r="N3" i="3"/>
  <c r="G27" i="3"/>
  <c r="S10" i="3"/>
  <c r="T10" i="3" s="1"/>
  <c r="G29" i="3"/>
  <c r="G28" i="3"/>
  <c r="G29" i="2"/>
  <c r="D19" i="2"/>
  <c r="N3" i="2"/>
  <c r="D22" i="2"/>
  <c r="G28" i="2"/>
  <c r="G27" i="2"/>
  <c r="I15" i="3" l="1"/>
</calcChain>
</file>

<file path=xl/sharedStrings.xml><?xml version="1.0" encoding="utf-8"?>
<sst xmlns="http://schemas.openxmlformats.org/spreadsheetml/2006/main" count="239" uniqueCount="147">
  <si>
    <t>MAKING THE GRAPH IN EXCEL   ·   Mac</t>
  </si>
  <si>
    <t>You have your readings. This turns them into a graph with a line of best fit and R².</t>
  </si>
  <si>
    <t>WHAT IS IN THIS FILE</t>
  </si>
  <si>
    <r>
      <rPr>
        <b/>
        <sz val="11"/>
        <color rgb="FF1F4E5F"/>
        <rFont val="Calibri"/>
        <family val="2"/>
      </rPr>
      <t>Your data</t>
    </r>
    <r>
      <rPr>
        <sz val="11"/>
        <color rgb="FF1F2D2F"/>
        <rFont val="Calibri"/>
        <family val="2"/>
      </rPr>
      <t xml:space="preserve">  —  the tab you fill in. Both graphs are already built.</t>
    </r>
  </si>
  <si>
    <r>
      <rPr>
        <b/>
        <sz val="11"/>
        <color rgb="FF1F4E5F"/>
        <rFont val="Calibri"/>
        <family val="2"/>
      </rPr>
      <t>Worked example</t>
    </r>
    <r>
      <rPr>
        <sz val="11"/>
        <color rgb="FF1F2D2F"/>
        <rFont val="Calibri"/>
        <family val="2"/>
      </rPr>
      <t xml:space="preserve">  —  filled in already, but with the </t>
    </r>
    <r>
      <rPr>
        <b/>
        <sz val="11"/>
        <color rgb="FF1F4E5F"/>
        <rFont val="Calibri"/>
        <family val="2"/>
      </rPr>
      <t>old</t>
    </r>
    <r>
      <rPr>
        <sz val="11"/>
        <color rgb="FF1F2D2F"/>
        <rFont val="Calibri"/>
        <family val="2"/>
      </rPr>
      <t xml:space="preserve"> concentrations. It shows what a saturated, failed run looks like. Your standards are a hundred times weaker.</t>
    </r>
  </si>
  <si>
    <r>
      <rPr>
        <b/>
        <sz val="11"/>
        <color rgb="FF1F4E5F"/>
        <rFont val="Calibri"/>
        <family val="2"/>
      </rPr>
      <t>Why the graph flattens</t>
    </r>
    <r>
      <rPr>
        <sz val="11"/>
        <color rgb="FF1F2D2F"/>
        <rFont val="Calibri"/>
        <family val="2"/>
      </rPr>
      <t xml:space="preserve">  —  read this if your points bend over or sit near 2.</t>
    </r>
  </si>
  <si>
    <r>
      <rPr>
        <sz val="11"/>
        <color rgb="FF1F2D2F"/>
        <rFont val="Calibri"/>
        <family val="2"/>
      </rPr>
      <t xml:space="preserve">Alongside this file:  </t>
    </r>
    <r>
      <rPr>
        <b/>
        <sz val="11"/>
        <color rgb="FF1F4E5F"/>
        <rFont val="Calibri"/>
        <family val="2"/>
      </rPr>
      <t>Starch calibration curve in R.html</t>
    </r>
    <r>
      <rPr>
        <sz val="11"/>
        <color rgb="FF1F2D2F"/>
        <rFont val="Calibri"/>
        <family val="2"/>
      </rPr>
      <t xml:space="preserve">  (open it in a browser)  and  </t>
    </r>
    <r>
      <rPr>
        <b/>
        <sz val="11"/>
        <color rgb="FF1F4E5F"/>
        <rFont val="Calibri"/>
        <family val="2"/>
      </rPr>
      <t>starch_curve.R</t>
    </r>
    <r>
      <rPr>
        <sz val="11"/>
        <color rgb="FF1F2D2F"/>
        <rFont val="Calibri"/>
        <family val="2"/>
      </rPr>
      <t>.</t>
    </r>
  </si>
  <si>
    <t>1     TYPE YOUR READINGS IN</t>
  </si>
  <si>
    <t>1</t>
  </si>
  <si>
    <r>
      <rPr>
        <sz val="11"/>
        <color rgb="FF1F2D2F"/>
        <rFont val="Calibri"/>
        <family val="2"/>
      </rPr>
      <t xml:space="preserve">Open the </t>
    </r>
    <r>
      <rPr>
        <b/>
        <sz val="11"/>
        <color rgb="FF1F4E5F"/>
        <rFont val="Calibri"/>
        <family val="2"/>
      </rPr>
      <t>Your data</t>
    </r>
    <r>
      <rPr>
        <sz val="11"/>
        <color rgb="FF1F2D2F"/>
        <rFont val="Calibri"/>
        <family val="2"/>
      </rPr>
      <t xml:space="preserve"> tab.</t>
    </r>
  </si>
  <si>
    <t>2</t>
  </si>
  <si>
    <r>
      <rPr>
        <sz val="11"/>
        <color rgb="FF1F2D2F"/>
        <rFont val="Calibri"/>
        <family val="2"/>
      </rPr>
      <t xml:space="preserve">Type only in the </t>
    </r>
    <r>
      <rPr>
        <b/>
        <sz val="11"/>
        <color rgb="FFA93226"/>
        <rFont val="Calibri"/>
        <family val="2"/>
      </rPr>
      <t>yellow</t>
    </r>
    <r>
      <rPr>
        <sz val="11"/>
        <color rgb="FF1F2D2F"/>
        <rFont val="Calibri"/>
        <family val="2"/>
      </rPr>
      <t xml:space="preserve"> cells. The grey ones fill themselves in.</t>
    </r>
  </si>
  <si>
    <t>3</t>
  </si>
  <si>
    <r>
      <rPr>
        <sz val="11"/>
        <color rgb="FF1F2D2F"/>
        <rFont val="Calibri"/>
        <family val="2"/>
      </rPr>
      <t xml:space="preserve">Columns </t>
    </r>
    <r>
      <rPr>
        <b/>
        <sz val="11"/>
        <color rgb="FF1F4E5F"/>
        <rFont val="Calibri"/>
        <family val="2"/>
      </rPr>
      <t>F  G  H</t>
    </r>
    <r>
      <rPr>
        <sz val="11"/>
        <color rgb="FF1F2D2F"/>
        <rFont val="Calibri"/>
        <family val="2"/>
      </rPr>
      <t xml:space="preserve">  —  your three absorbance readings per standard. Numbers only.</t>
    </r>
  </si>
  <si>
    <t>4</t>
  </si>
  <si>
    <r>
      <rPr>
        <sz val="11"/>
        <color rgb="FF1F2D2F"/>
        <rFont val="Calibri"/>
        <family val="2"/>
      </rPr>
      <t xml:space="preserve">Leave columns </t>
    </r>
    <r>
      <rPr>
        <b/>
        <sz val="11"/>
        <color rgb="FF1F4E5F"/>
        <rFont val="Calibri"/>
        <family val="2"/>
      </rPr>
      <t>B</t>
    </r>
    <r>
      <rPr>
        <sz val="11"/>
        <color rgb="FF1F2D2F"/>
        <rFont val="Calibri"/>
        <family val="2"/>
      </rPr>
      <t xml:space="preserve"> and </t>
    </r>
    <r>
      <rPr>
        <b/>
        <sz val="11"/>
        <color rgb="FF1F4E5F"/>
        <rFont val="Calibri"/>
        <family val="2"/>
      </rPr>
      <t>C</t>
    </r>
    <r>
      <rPr>
        <sz val="11"/>
        <color rgb="FF1F2D2F"/>
        <rFont val="Calibri"/>
        <family val="2"/>
      </rPr>
      <t xml:space="preserve"> alone. Those are the volumes you used.</t>
    </r>
  </si>
  <si>
    <r>
      <rPr>
        <sz val="11"/>
        <color rgb="FF1F2D2F"/>
        <rFont val="Calibri"/>
        <family val="2"/>
      </rPr>
      <t>Both graphs redraw the moment you type.</t>
    </r>
  </si>
  <si>
    <t>2     CHOOSE WHICH POINTS THE LINE USES</t>
  </si>
  <si>
    <r>
      <rPr>
        <sz val="11"/>
        <color rgb="FF1F2D2F"/>
        <rFont val="Calibri"/>
        <family val="2"/>
      </rPr>
      <t xml:space="preserve">Column </t>
    </r>
    <r>
      <rPr>
        <b/>
        <sz val="11"/>
        <color rgb="FF1F4E5F"/>
        <rFont val="Calibri"/>
        <family val="2"/>
      </rPr>
      <t>K</t>
    </r>
    <r>
      <rPr>
        <sz val="11"/>
        <color rgb="FF1F2D2F"/>
        <rFont val="Calibri"/>
        <family val="2"/>
      </rPr>
      <t xml:space="preserve">  —  put </t>
    </r>
    <r>
      <rPr>
        <b/>
        <sz val="11"/>
        <color rgb="FF1F4E5F"/>
        <rFont val="Calibri"/>
        <family val="2"/>
      </rPr>
      <t>Y</t>
    </r>
    <r>
      <rPr>
        <sz val="11"/>
        <color rgb="FF1F2D2F"/>
        <rFont val="Calibri"/>
        <family val="2"/>
      </rPr>
      <t xml:space="preserve"> on every point the line should use, </t>
    </r>
    <r>
      <rPr>
        <b/>
        <sz val="11"/>
        <color rgb="FF1F4E5F"/>
        <rFont val="Calibri"/>
        <family val="2"/>
      </rPr>
      <t>N</t>
    </r>
    <r>
      <rPr>
        <sz val="11"/>
        <color rgb="FF1F2D2F"/>
        <rFont val="Calibri"/>
        <family val="2"/>
      </rPr>
      <t xml:space="preserve"> on the rest.</t>
    </r>
  </si>
  <si>
    <r>
      <rPr>
        <sz val="11"/>
        <color rgb="FF1F2D2F"/>
        <rFont val="Calibri"/>
        <family val="2"/>
      </rPr>
      <t>Lower graph: grey circles are left out, teal circles are in the line.</t>
    </r>
  </si>
  <si>
    <r>
      <rPr>
        <sz val="11"/>
        <color rgb="FF1F2D2F"/>
        <rFont val="Calibri"/>
        <family val="2"/>
      </rPr>
      <t xml:space="preserve">Want all six in the line? Leave every row on </t>
    </r>
    <r>
      <rPr>
        <b/>
        <sz val="11"/>
        <color rgb="FF1F4E5F"/>
        <rFont val="Calibri"/>
        <family val="2"/>
      </rPr>
      <t>Y</t>
    </r>
    <r>
      <rPr>
        <sz val="11"/>
        <color rgb="FF1F2D2F"/>
        <rFont val="Calibri"/>
        <family val="2"/>
      </rPr>
      <t>.</t>
    </r>
  </si>
  <si>
    <t>!</t>
  </si>
  <si>
    <r>
      <rPr>
        <b/>
        <sz val="11"/>
        <color rgb="FFA93226"/>
        <rFont val="Calibri"/>
        <family val="2"/>
      </rPr>
      <t>Never fit fewer than three points. Two points always give R² = 1, which means nothing.</t>
    </r>
  </si>
  <si>
    <t>3     WHERE THE NUMBERS COME OUT</t>
  </si>
  <si>
    <r>
      <rPr>
        <sz val="11"/>
        <color rgb="FF1F2D2F"/>
        <rFont val="Calibri"/>
        <family val="2"/>
      </rPr>
      <t xml:space="preserve">Rows </t>
    </r>
    <r>
      <rPr>
        <b/>
        <sz val="11"/>
        <color rgb="FF1F4E5F"/>
        <rFont val="Calibri"/>
        <family val="2"/>
      </rPr>
      <t>15</t>
    </r>
    <r>
      <rPr>
        <sz val="11"/>
        <color rgb="FF1F2D2F"/>
        <rFont val="Calibri"/>
        <family val="2"/>
      </rPr>
      <t xml:space="preserve"> to </t>
    </r>
    <r>
      <rPr>
        <b/>
        <sz val="11"/>
        <color rgb="FF1F4E5F"/>
        <rFont val="Calibri"/>
        <family val="2"/>
      </rPr>
      <t>21</t>
    </r>
    <r>
      <rPr>
        <sz val="11"/>
        <color rgb="FF1F2D2F"/>
        <rFont val="Calibri"/>
        <family val="2"/>
      </rPr>
      <t xml:space="preserve">  —  gradient, intercept, R², the equation, the range the line covers.</t>
    </r>
  </si>
  <si>
    <r>
      <rPr>
        <sz val="11"/>
        <color rgb="FF1F2D2F"/>
        <rFont val="Calibri"/>
        <family val="2"/>
      </rPr>
      <t xml:space="preserve">The lower chart's </t>
    </r>
    <r>
      <rPr>
        <b/>
        <sz val="11"/>
        <color rgb="FF1F4E5F"/>
        <rFont val="Calibri"/>
        <family val="2"/>
      </rPr>
      <t>title</t>
    </r>
    <r>
      <rPr>
        <sz val="11"/>
        <color rgb="FF1F2D2F"/>
        <rFont val="Calibri"/>
        <family val="2"/>
      </rPr>
      <t xml:space="preserve"> carries the equation and R², taken live from those cells.</t>
    </r>
  </si>
  <si>
    <r>
      <rPr>
        <sz val="11"/>
        <color rgb="FF1F2D2F"/>
        <rFont val="Calibri"/>
        <family val="2"/>
      </rPr>
      <t xml:space="preserve">The cells use  </t>
    </r>
    <r>
      <rPr>
        <sz val="10"/>
        <color rgb="FFA93226"/>
        <rFont val="Menlo"/>
        <family val="2"/>
      </rPr>
      <t>=SLOPE()</t>
    </r>
    <r>
      <rPr>
        <sz val="11"/>
        <color rgb="FF1F2D2F"/>
        <rFont val="Calibri"/>
        <family val="2"/>
      </rPr>
      <t xml:space="preserve">   </t>
    </r>
    <r>
      <rPr>
        <sz val="10"/>
        <color rgb="FFA93226"/>
        <rFont val="Menlo"/>
        <family val="2"/>
      </rPr>
      <t>=INTERCEPT()</t>
    </r>
    <r>
      <rPr>
        <sz val="11"/>
        <color rgb="FF1F2D2F"/>
        <rFont val="Calibri"/>
        <family val="2"/>
      </rPr>
      <t xml:space="preserve">   </t>
    </r>
    <r>
      <rPr>
        <sz val="10"/>
        <color rgb="FFA93226"/>
        <rFont val="Menlo"/>
        <family val="2"/>
      </rPr>
      <t>=RSQ()</t>
    </r>
    <r>
      <rPr>
        <sz val="11"/>
        <color rgb="FF1F2D2F"/>
        <rFont val="Calibri"/>
        <family val="2"/>
      </rPr>
      <t xml:space="preserve">   —  click one to see it.</t>
    </r>
  </si>
  <si>
    <r>
      <rPr>
        <sz val="11"/>
        <color rgb="FF1F2D2F"/>
        <rFont val="Calibri"/>
        <family val="2"/>
      </rPr>
      <t xml:space="preserve">The panel beside them names the point </t>
    </r>
    <r>
      <rPr>
        <b/>
        <sz val="11"/>
        <color rgb="FF1F4E5F"/>
        <rFont val="Calibri"/>
        <family val="2"/>
      </rPr>
      <t>furthest from the line</t>
    </r>
    <r>
      <rPr>
        <sz val="11"/>
        <color rgb="FF1F2D2F"/>
        <rFont val="Calibri"/>
        <family val="2"/>
      </rPr>
      <t xml:space="preserve">, and what R² would be </t>
    </r>
    <r>
      <rPr>
        <b/>
        <sz val="11"/>
        <color rgb="FF1F4E5F"/>
        <rFont val="Calibri"/>
        <family val="2"/>
      </rPr>
      <t>without the blank</t>
    </r>
    <r>
      <rPr>
        <sz val="11"/>
        <color rgb="FF1F2D2F"/>
        <rFont val="Calibri"/>
        <family val="2"/>
      </rPr>
      <t>.</t>
    </r>
  </si>
  <si>
    <r>
      <rPr>
        <b/>
        <sz val="11"/>
        <color rgb="FFA93226"/>
        <rFont val="Calibri"/>
        <family val="2"/>
      </rPr>
      <t>If dropping the blank does not improve R², the blank is not the problem. Look at the top of your curve.</t>
    </r>
  </si>
  <si>
    <t>4     UNKNOWNS</t>
  </si>
  <si>
    <r>
      <rPr>
        <sz val="11"/>
        <color rgb="FF1F2D2F"/>
        <rFont val="Calibri"/>
        <family val="2"/>
      </rPr>
      <t xml:space="preserve">Row </t>
    </r>
    <r>
      <rPr>
        <b/>
        <sz val="11"/>
        <color rgb="FF1F4E5F"/>
        <rFont val="Calibri"/>
        <family val="2"/>
      </rPr>
      <t>27</t>
    </r>
    <r>
      <rPr>
        <sz val="11"/>
        <color rgb="FF1F2D2F"/>
        <rFont val="Calibri"/>
        <family val="2"/>
      </rPr>
      <t xml:space="preserve"> downwards  —  type the dilution factor and the three readings.</t>
    </r>
  </si>
  <si>
    <r>
      <rPr>
        <sz val="11"/>
        <color rgb="FF1F2D2F"/>
        <rFont val="Calibri"/>
        <family val="2"/>
      </rPr>
      <t xml:space="preserve">Column </t>
    </r>
    <r>
      <rPr>
        <b/>
        <sz val="11"/>
        <color rgb="FF1F4E5F"/>
        <rFont val="Calibri"/>
        <family val="2"/>
      </rPr>
      <t>G</t>
    </r>
    <r>
      <rPr>
        <sz val="11"/>
        <color rgb="FF1F2D2F"/>
        <rFont val="Calibri"/>
        <family val="2"/>
      </rPr>
      <t xml:space="preserve"> gives you the concentration.</t>
    </r>
  </si>
  <si>
    <r>
      <rPr>
        <sz val="11"/>
        <color rgb="FF1F2D2F"/>
        <rFont val="Calibri"/>
        <family val="2"/>
      </rPr>
      <t xml:space="preserve">Column </t>
    </r>
    <r>
      <rPr>
        <b/>
        <sz val="11"/>
        <color rgb="FF1F4E5F"/>
        <rFont val="Calibri"/>
        <family val="2"/>
      </rPr>
      <t>H</t>
    </r>
    <r>
      <rPr>
        <sz val="11"/>
        <color rgb="FF1F2D2F"/>
        <rFont val="Calibri"/>
        <family val="2"/>
      </rPr>
      <t xml:space="preserve"> says whether to trust it.  </t>
    </r>
    <r>
      <rPr>
        <b/>
        <sz val="11"/>
        <color rgb="FFA93226"/>
        <rFont val="Calibri"/>
        <family val="2"/>
      </rPr>
      <t>Red means the number is unusable.</t>
    </r>
  </si>
  <si>
    <t>BUILDING A CHART YOURSELF</t>
  </si>
  <si>
    <t>The charts here are already made. Do this once, so you can do it on a blank sheet.</t>
  </si>
  <si>
    <t>THE SCATTER CHART</t>
  </si>
  <si>
    <r>
      <rPr>
        <sz val="11"/>
        <color rgb="FF1F2D2F"/>
        <rFont val="Calibri"/>
        <family val="2"/>
      </rPr>
      <t xml:space="preserve">Select the </t>
    </r>
    <r>
      <rPr>
        <b/>
        <sz val="11"/>
        <color rgb="FF1F4E5F"/>
        <rFont val="Calibri"/>
        <family val="2"/>
      </rPr>
      <t>x</t>
    </r>
    <r>
      <rPr>
        <sz val="11"/>
        <color rgb="FF1F2D2F"/>
        <rFont val="Calibri"/>
        <family val="2"/>
      </rPr>
      <t xml:space="preserve"> column, hold </t>
    </r>
    <r>
      <rPr>
        <b/>
        <sz val="11"/>
        <color rgb="FF1F4E5F"/>
        <rFont val="Calibri"/>
        <family val="2"/>
      </rPr>
      <t>Command</t>
    </r>
    <r>
      <rPr>
        <sz val="11"/>
        <color rgb="FF1F2D2F"/>
        <rFont val="Calibri"/>
        <family val="2"/>
      </rPr>
      <t xml:space="preserve">, select the </t>
    </r>
    <r>
      <rPr>
        <b/>
        <sz val="11"/>
        <color rgb="FF1F4E5F"/>
        <rFont val="Calibri"/>
        <family val="2"/>
      </rPr>
      <t>y</t>
    </r>
    <r>
      <rPr>
        <sz val="11"/>
        <color rgb="FF1F2D2F"/>
        <rFont val="Calibri"/>
        <family val="2"/>
      </rPr>
      <t xml:space="preserve"> column.  x first, y second.</t>
    </r>
  </si>
  <si>
    <r>
      <rPr>
        <b/>
        <sz val="11"/>
        <color rgb="FF1F4E5F"/>
        <rFont val="Calibri"/>
        <family val="2"/>
      </rPr>
      <t>Insert</t>
    </r>
    <r>
      <rPr>
        <sz val="11"/>
        <color rgb="FF1F2D2F"/>
        <rFont val="Calibri"/>
        <family val="2"/>
      </rPr>
      <t xml:space="preserve"> tab  →  </t>
    </r>
    <r>
      <rPr>
        <b/>
        <sz val="11"/>
        <color rgb="FF1F4E5F"/>
        <rFont val="Calibri"/>
        <family val="2"/>
      </rPr>
      <t>Scatter (X Y)</t>
    </r>
    <r>
      <rPr>
        <sz val="11"/>
        <color rgb="FF1F2D2F"/>
        <rFont val="Calibri"/>
        <family val="2"/>
      </rPr>
      <t xml:space="preserve">  →  the first option: markers, no lines.</t>
    </r>
  </si>
  <si>
    <r>
      <rPr>
        <b/>
        <sz val="11"/>
        <color rgb="FF1F4E5F"/>
        <rFont val="Calibri"/>
        <family val="2"/>
      </rPr>
      <t>Chart Design</t>
    </r>
    <r>
      <rPr>
        <sz val="11"/>
        <color rgb="FF1F2D2F"/>
        <rFont val="Calibri"/>
        <family val="2"/>
      </rPr>
      <t xml:space="preserve"> tab  →  </t>
    </r>
    <r>
      <rPr>
        <b/>
        <sz val="11"/>
        <color rgb="FF1F4E5F"/>
        <rFont val="Calibri"/>
        <family val="2"/>
      </rPr>
      <t>Add Chart Element</t>
    </r>
    <r>
      <rPr>
        <sz val="11"/>
        <color rgb="FF1F2D2F"/>
        <rFont val="Calibri"/>
        <family val="2"/>
      </rPr>
      <t xml:space="preserve">  →  </t>
    </r>
    <r>
      <rPr>
        <b/>
        <sz val="11"/>
        <color rgb="FF1F4E5F"/>
        <rFont val="Calibri"/>
        <family val="2"/>
      </rPr>
      <t>Axis Titles</t>
    </r>
    <r>
      <rPr>
        <sz val="11"/>
        <color rgb="FF1F2D2F"/>
        <rFont val="Calibri"/>
        <family val="2"/>
      </rPr>
      <t xml:space="preserve">  →  Horizontal, then Vertical.</t>
    </r>
  </si>
  <si>
    <r>
      <rPr>
        <b/>
        <sz val="11"/>
        <color rgb="FFA93226"/>
        <rFont val="Calibri"/>
        <family val="2"/>
      </rPr>
      <t xml:space="preserve">Do not pick </t>
    </r>
    <r>
      <rPr>
        <b/>
        <sz val="11"/>
        <color rgb="FF1F4E5F"/>
        <rFont val="Calibri"/>
        <family val="2"/>
      </rPr>
      <t>Scatter with Smooth Lines</t>
    </r>
    <r>
      <rPr>
        <b/>
        <sz val="11"/>
        <color rgb="FFA93226"/>
        <rFont val="Calibri"/>
        <family val="2"/>
      </rPr>
      <t>. That joins the dots. It is not a line of best fit.</t>
    </r>
  </si>
  <si>
    <t>THE TRENDLINE, THE EQUATION AND R²</t>
  </si>
  <si>
    <r>
      <rPr>
        <b/>
        <sz val="11"/>
        <color rgb="FF1F4E5F"/>
        <rFont val="Calibri"/>
        <family val="2"/>
      </rPr>
      <t>Control-click</t>
    </r>
    <r>
      <rPr>
        <sz val="11"/>
        <color rgb="FF1F2D2F"/>
        <rFont val="Calibri"/>
        <family val="2"/>
      </rPr>
      <t xml:space="preserve"> any data point  →  </t>
    </r>
    <r>
      <rPr>
        <b/>
        <sz val="11"/>
        <color rgb="FF1F4E5F"/>
        <rFont val="Calibri"/>
        <family val="2"/>
      </rPr>
      <t>Add Trendline…</t>
    </r>
  </si>
  <si>
    <r>
      <rPr>
        <sz val="11"/>
        <color rgb="FF1F2D2F"/>
        <rFont val="Calibri"/>
        <family val="2"/>
      </rPr>
      <t xml:space="preserve">In the </t>
    </r>
    <r>
      <rPr>
        <b/>
        <sz val="11"/>
        <color rgb="FF1F4E5F"/>
        <rFont val="Calibri"/>
        <family val="2"/>
      </rPr>
      <t>Format Trendline</t>
    </r>
    <r>
      <rPr>
        <sz val="11"/>
        <color rgb="FF1F2D2F"/>
        <rFont val="Calibri"/>
        <family val="2"/>
      </rPr>
      <t xml:space="preserve"> panel, choose </t>
    </r>
    <r>
      <rPr>
        <b/>
        <sz val="11"/>
        <color rgb="FF1F4E5F"/>
        <rFont val="Calibri"/>
        <family val="2"/>
      </rPr>
      <t>Linear</t>
    </r>
    <r>
      <rPr>
        <sz val="11"/>
        <color rgb="FF1F2D2F"/>
        <rFont val="Calibri"/>
        <family val="2"/>
      </rPr>
      <t>.</t>
    </r>
  </si>
  <si>
    <r>
      <rPr>
        <sz val="11"/>
        <color rgb="FF1F2D2F"/>
        <rFont val="Calibri"/>
        <family val="2"/>
      </rPr>
      <t xml:space="preserve">Tick </t>
    </r>
    <r>
      <rPr>
        <b/>
        <sz val="11"/>
        <color rgb="FF1F4E5F"/>
        <rFont val="Calibri"/>
        <family val="2"/>
      </rPr>
      <t>Display Equation on chart</t>
    </r>
    <r>
      <rPr>
        <sz val="11"/>
        <color rgb="FF1F2D2F"/>
        <rFont val="Calibri"/>
        <family val="2"/>
      </rPr>
      <t xml:space="preserve"> and </t>
    </r>
    <r>
      <rPr>
        <b/>
        <sz val="11"/>
        <color rgb="FF1F4E5F"/>
        <rFont val="Calibri"/>
        <family val="2"/>
      </rPr>
      <t>Display R-squared value on chart</t>
    </r>
    <r>
      <rPr>
        <sz val="11"/>
        <color rgb="FF1F2D2F"/>
        <rFont val="Calibri"/>
        <family val="2"/>
      </rPr>
      <t>.</t>
    </r>
  </si>
  <si>
    <r>
      <rPr>
        <sz val="11"/>
        <color rgb="FF1F2D2F"/>
        <rFont val="Calibri"/>
        <family val="2"/>
      </rPr>
      <t>The label lands on top of your line. Click it once and drag it clear. Everyone has to.</t>
    </r>
  </si>
  <si>
    <r>
      <rPr>
        <sz val="11"/>
        <color rgb="FF1F2D2F"/>
        <rFont val="Calibri"/>
        <family val="2"/>
      </rPr>
      <t xml:space="preserve">Ribbon route: </t>
    </r>
    <r>
      <rPr>
        <b/>
        <sz val="11"/>
        <color rgb="FF1F4E5F"/>
        <rFont val="Calibri"/>
        <family val="2"/>
      </rPr>
      <t>Chart Design</t>
    </r>
    <r>
      <rPr>
        <sz val="11"/>
        <color rgb="FF1F2D2F"/>
        <rFont val="Calibri"/>
        <family val="2"/>
      </rPr>
      <t xml:space="preserve"> → </t>
    </r>
    <r>
      <rPr>
        <b/>
        <sz val="11"/>
        <color rgb="FF1F4E5F"/>
        <rFont val="Calibri"/>
        <family val="2"/>
      </rPr>
      <t>Add Chart Element</t>
    </r>
    <r>
      <rPr>
        <sz val="11"/>
        <color rgb="FF1F2D2F"/>
        <rFont val="Calibri"/>
        <family val="2"/>
      </rPr>
      <t xml:space="preserve"> → </t>
    </r>
    <r>
      <rPr>
        <b/>
        <sz val="11"/>
        <color rgb="FF1F4E5F"/>
        <rFont val="Calibri"/>
        <family val="2"/>
      </rPr>
      <t>Trendline</t>
    </r>
    <r>
      <rPr>
        <sz val="11"/>
        <color rgb="FF1F2D2F"/>
        <rFont val="Calibri"/>
        <family val="2"/>
      </rPr>
      <t xml:space="preserve"> → </t>
    </r>
    <r>
      <rPr>
        <b/>
        <sz val="11"/>
        <color rgb="FF1F4E5F"/>
        <rFont val="Calibri"/>
        <family val="2"/>
      </rPr>
      <t>More Trendline Options</t>
    </r>
  </si>
  <si>
    <t>ERROR BARS FROM YOUR REPEATS</t>
  </si>
  <si>
    <r>
      <rPr>
        <b/>
        <sz val="11"/>
        <color rgb="FF1F4E5F"/>
        <rFont val="Calibri"/>
        <family val="2"/>
      </rPr>
      <t>Chart Design</t>
    </r>
    <r>
      <rPr>
        <sz val="11"/>
        <color rgb="FF1F2D2F"/>
        <rFont val="Calibri"/>
        <family val="2"/>
      </rPr>
      <t xml:space="preserve"> → </t>
    </r>
    <r>
      <rPr>
        <b/>
        <sz val="11"/>
        <color rgb="FF1F4E5F"/>
        <rFont val="Calibri"/>
        <family val="2"/>
      </rPr>
      <t>Add Chart Element</t>
    </r>
    <r>
      <rPr>
        <sz val="11"/>
        <color rgb="FF1F2D2F"/>
        <rFont val="Calibri"/>
        <family val="2"/>
      </rPr>
      <t xml:space="preserve"> → </t>
    </r>
    <r>
      <rPr>
        <b/>
        <sz val="11"/>
        <color rgb="FF1F4E5F"/>
        <rFont val="Calibri"/>
        <family val="2"/>
      </rPr>
      <t>Error Bars</t>
    </r>
    <r>
      <rPr>
        <sz val="11"/>
        <color rgb="FF1F2D2F"/>
        <rFont val="Calibri"/>
        <family val="2"/>
      </rPr>
      <t xml:space="preserve"> → </t>
    </r>
    <r>
      <rPr>
        <b/>
        <sz val="11"/>
        <color rgb="FF1F4E5F"/>
        <rFont val="Calibri"/>
        <family val="2"/>
      </rPr>
      <t>More Error Bars Options</t>
    </r>
  </si>
  <si>
    <r>
      <rPr>
        <sz val="11"/>
        <color rgb="FF1F2D2F"/>
        <rFont val="Calibri"/>
        <family val="2"/>
      </rPr>
      <t xml:space="preserve">Choose </t>
    </r>
    <r>
      <rPr>
        <b/>
        <sz val="11"/>
        <color rgb="FF1F4E5F"/>
        <rFont val="Calibri"/>
        <family val="2"/>
      </rPr>
      <t>Custom</t>
    </r>
    <r>
      <rPr>
        <sz val="11"/>
        <color rgb="FF1F2D2F"/>
        <rFont val="Calibri"/>
        <family val="2"/>
      </rPr>
      <t xml:space="preserve">, then click </t>
    </r>
    <r>
      <rPr>
        <b/>
        <sz val="11"/>
        <color rgb="FF1F4E5F"/>
        <rFont val="Calibri"/>
        <family val="2"/>
      </rPr>
      <t>Specify Value</t>
    </r>
    <r>
      <rPr>
        <sz val="11"/>
        <color rgb="FF1F2D2F"/>
        <rFont val="Calibri"/>
        <family val="2"/>
      </rPr>
      <t>.</t>
    </r>
  </si>
  <si>
    <r>
      <rPr>
        <sz val="11"/>
        <color rgb="FF1F2D2F"/>
        <rFont val="Calibri"/>
        <family val="2"/>
      </rPr>
      <t>Put your uncertainty column into both the positive and the negative box.</t>
    </r>
  </si>
  <si>
    <r>
      <rPr>
        <sz val="11"/>
        <color rgb="FF1F2D2F"/>
        <rFont val="Calibri"/>
        <family val="2"/>
      </rPr>
      <t xml:space="preserve">No </t>
    </r>
    <r>
      <rPr>
        <b/>
        <sz val="11"/>
        <color rgb="FF1F4E5F"/>
        <rFont val="Calibri"/>
        <family val="2"/>
      </rPr>
      <t>More Error Bars Options</t>
    </r>
    <r>
      <rPr>
        <sz val="11"/>
        <color rgb="FF1F2D2F"/>
        <rFont val="Calibri"/>
        <family val="2"/>
      </rPr>
      <t xml:space="preserve"> in the menu? Control-click an error bar → </t>
    </r>
    <r>
      <rPr>
        <b/>
        <sz val="11"/>
        <color rgb="FF1F4E5F"/>
        <rFont val="Calibri"/>
        <family val="2"/>
      </rPr>
      <t>Format Error Bars</t>
    </r>
    <r>
      <rPr>
        <sz val="11"/>
        <color rgb="FF1F2D2F"/>
        <rFont val="Calibri"/>
        <family val="2"/>
      </rPr>
      <t>.</t>
    </r>
  </si>
  <si>
    <t>IF A MENU IS NOT WHERE THIS SAYS IT IS</t>
  </si>
  <si>
    <r>
      <rPr>
        <sz val="11"/>
        <color rgb="FF1F2D2F"/>
        <rFont val="Calibri"/>
        <family val="2"/>
      </rPr>
      <t>Excel renames menus between versions, and most tutorials online are the Windows one.</t>
    </r>
  </si>
  <si>
    <r>
      <rPr>
        <b/>
        <sz val="11"/>
        <color rgb="FFA93226"/>
        <rFont val="Calibri"/>
        <family val="2"/>
      </rPr>
      <t>Control-click the thing you want to change and look for 'Format …'</t>
    </r>
    <r>
      <rPr>
        <sz val="11"/>
        <color rgb="FF1F2D2F"/>
        <rFont val="Calibri"/>
        <family val="2"/>
      </rPr>
      <t xml:space="preserve">  —  that route has never moved.</t>
    </r>
  </si>
  <si>
    <t>THREE FORMULAS, FOR A BLANK SHEET</t>
  </si>
  <si>
    <r>
      <rPr>
        <sz val="10"/>
        <color rgb="FFA93226"/>
        <rFont val="Menlo"/>
        <family val="2"/>
      </rPr>
      <t>=SLOPE(y range, x range)</t>
    </r>
    <r>
      <rPr>
        <sz val="11"/>
        <color rgb="FF1F2D2F"/>
        <rFont val="Calibri"/>
        <family val="2"/>
      </rPr>
      <t xml:space="preserve">         the gradient</t>
    </r>
  </si>
  <si>
    <r>
      <rPr>
        <sz val="10"/>
        <color rgb="FFA93226"/>
        <rFont val="Menlo"/>
        <family val="2"/>
      </rPr>
      <t>=INTERCEPT(y range, x range)</t>
    </r>
    <r>
      <rPr>
        <sz val="11"/>
        <color rgb="FF1F2D2F"/>
        <rFont val="Calibri"/>
        <family val="2"/>
      </rPr>
      <t xml:space="preserve">     where the line crosses at x = 0</t>
    </r>
  </si>
  <si>
    <r>
      <rPr>
        <sz val="10"/>
        <color rgb="FFA93226"/>
        <rFont val="Menlo"/>
        <family val="2"/>
      </rPr>
      <t>=RSQ(y range, x range)</t>
    </r>
    <r>
      <rPr>
        <sz val="11"/>
        <color rgb="FF1F2D2F"/>
        <rFont val="Calibri"/>
        <family val="2"/>
      </rPr>
      <t xml:space="preserve">           R²</t>
    </r>
  </si>
  <si>
    <r>
      <rPr>
        <b/>
        <sz val="11"/>
        <color rgb="FFA93226"/>
        <rFont val="Calibri"/>
        <family val="2"/>
      </rPr>
      <t>y comes first in all three. Reversing them is the commonest mistake in the room.</t>
    </r>
  </si>
  <si>
    <t>WHEN IT GOES WRONG</t>
  </si>
  <si>
    <r>
      <rPr>
        <sz val="11"/>
        <color rgb="FF1F2D2F"/>
        <rFont val="Calibri"/>
        <family val="2"/>
      </rPr>
      <t xml:space="preserve">Empty chart  —  nothing typed yet, or text like </t>
    </r>
    <r>
      <rPr>
        <sz val="10"/>
        <color rgb="FFA93226"/>
        <rFont val="Menlo"/>
        <family val="2"/>
      </rPr>
      <t>0.45 abs</t>
    </r>
    <r>
      <rPr>
        <sz val="11"/>
        <color rgb="FF1F2D2F"/>
        <rFont val="Calibri"/>
        <family val="2"/>
      </rPr>
      <t xml:space="preserve"> instead of </t>
    </r>
    <r>
      <rPr>
        <sz val="10"/>
        <color rgb="FFA93226"/>
        <rFont val="Menlo"/>
        <family val="2"/>
      </rPr>
      <t>0.45</t>
    </r>
    <r>
      <rPr>
        <sz val="11"/>
        <color rgb="FF1F2D2F"/>
        <rFont val="Calibri"/>
        <family val="2"/>
      </rPr>
      <t>.</t>
    </r>
  </si>
  <si>
    <r>
      <rPr>
        <sz val="10"/>
        <color rgb="FFA93226"/>
        <rFont val="Menlo"/>
        <family val="2"/>
      </rPr>
      <t>#DIV/0!</t>
    </r>
    <r>
      <rPr>
        <sz val="11"/>
        <color rgb="FF1F2D2F"/>
        <rFont val="Calibri"/>
        <family val="2"/>
      </rPr>
      <t xml:space="preserve"> in rows 15 to 21  —  fewer than two rows are marked Y.</t>
    </r>
  </si>
  <si>
    <r>
      <rPr>
        <sz val="11"/>
        <color rgb="FF1F2D2F"/>
        <rFont val="Calibri"/>
        <family val="2"/>
      </rPr>
      <t xml:space="preserve">R² exactly </t>
    </r>
    <r>
      <rPr>
        <sz val="10"/>
        <color rgb="FFA93226"/>
        <rFont val="Menlo"/>
        <family val="2"/>
      </rPr>
      <t>1.000</t>
    </r>
    <r>
      <rPr>
        <sz val="11"/>
        <color rgb="FF1F2D2F"/>
        <rFont val="Calibri"/>
        <family val="2"/>
      </rPr>
      <t xml:space="preserve">  —  only two points are in the fit.</t>
    </r>
  </si>
  <si>
    <r>
      <rPr>
        <sz val="11"/>
        <color rgb="FF1F2D2F"/>
        <rFont val="Calibri"/>
        <family val="2"/>
      </rPr>
      <t>A point sitting at zero  —  a stray space or letter in a cell. Delete it and retype.</t>
    </r>
  </si>
  <si>
    <r>
      <rPr>
        <sz val="10"/>
        <color rgb="FFA93226"/>
        <rFont val="Menlo"/>
        <family val="2"/>
      </rPr>
      <t>#N/A</t>
    </r>
    <r>
      <rPr>
        <sz val="11"/>
        <color rgb="FF1F2D2F"/>
        <rFont val="Calibri"/>
        <family val="2"/>
      </rPr>
      <t xml:space="preserve"> in columns N to R  —  normal before you type. Do not delete it.</t>
    </r>
  </si>
  <si>
    <t>THE SAME GRAPH IN R  —  one click, once R is on the machine</t>
  </si>
  <si>
    <r>
      <rPr>
        <sz val="11"/>
        <color rgb="FF1F2D2F"/>
        <rFont val="Calibri"/>
        <family val="2"/>
      </rPr>
      <t xml:space="preserve">Keep </t>
    </r>
    <r>
      <rPr>
        <b/>
        <sz val="11"/>
        <color rgb="FF1F4E5F"/>
        <rFont val="Calibri"/>
        <family val="2"/>
      </rPr>
      <t>starch_curve.R</t>
    </r>
    <r>
      <rPr>
        <sz val="11"/>
        <color rgb="FF1F2D2F"/>
        <rFont val="Calibri"/>
        <family val="2"/>
      </rPr>
      <t xml:space="preserve"> in the same folder as this workbook, and </t>
    </r>
    <r>
      <rPr>
        <b/>
        <sz val="11"/>
        <color rgb="FF1F4E5F"/>
        <rFont val="Calibri"/>
        <family val="2"/>
      </rPr>
      <t>save</t>
    </r>
    <r>
      <rPr>
        <sz val="11"/>
        <color rgb="FF1F2D2F"/>
        <rFont val="Calibri"/>
        <family val="2"/>
      </rPr>
      <t xml:space="preserve"> this workbook.</t>
    </r>
  </si>
  <si>
    <r>
      <rPr>
        <sz val="11"/>
        <color rgb="FF1F2D2F"/>
        <rFont val="Calibri"/>
        <family val="2"/>
      </rPr>
      <t xml:space="preserve">Double-click </t>
    </r>
    <r>
      <rPr>
        <b/>
        <sz val="11"/>
        <color rgb="FF1F4E5F"/>
        <rFont val="Calibri"/>
        <family val="2"/>
      </rPr>
      <t>starch_curve.R</t>
    </r>
    <r>
      <rPr>
        <sz val="11"/>
        <color rgb="FF1F2D2F"/>
        <rFont val="Calibri"/>
        <family val="2"/>
      </rPr>
      <t>. It opens in RStudio.</t>
    </r>
  </si>
  <si>
    <r>
      <rPr>
        <sz val="11"/>
        <color rgb="FF1F2D2F"/>
        <rFont val="Calibri"/>
        <family val="2"/>
      </rPr>
      <t xml:space="preserve">Press </t>
    </r>
    <r>
      <rPr>
        <b/>
        <sz val="11"/>
        <color rgb="FF1F4E5F"/>
        <rFont val="Calibri"/>
        <family val="2"/>
      </rPr>
      <t>Source</t>
    </r>
    <r>
      <rPr>
        <sz val="11"/>
        <color rgb="FF1F2D2F"/>
        <rFont val="Calibri"/>
        <family val="2"/>
      </rPr>
      <t>, top right of the editor. That is the whole thing.</t>
    </r>
  </si>
  <si>
    <r>
      <rPr>
        <sz val="11"/>
        <color rgb="FF1F2D2F"/>
        <rFont val="Calibri"/>
        <family val="2"/>
      </rPr>
      <t>It reads your numbers out of this file, fits the line to your Y rows, draws the graph and does your unknowns.</t>
    </r>
  </si>
  <si>
    <r>
      <rPr>
        <sz val="11"/>
        <color rgb="FF1F2D2F"/>
        <rFont val="Calibri"/>
        <family val="2"/>
      </rPr>
      <t>It reads only the cells you typed and recalculates the rest, so agreeing with Excel means something.</t>
    </r>
  </si>
  <si>
    <r>
      <rPr>
        <b/>
        <sz val="11"/>
        <color rgb="FFA93226"/>
        <rFont val="Calibri"/>
        <family val="2"/>
      </rPr>
      <t xml:space="preserve">Never installed R? Open </t>
    </r>
    <r>
      <rPr>
        <b/>
        <sz val="11"/>
        <color rgb="FF1F4E5F"/>
        <rFont val="Calibri"/>
        <family val="2"/>
      </rPr>
      <t>Starch calibration curve in R.html</t>
    </r>
    <r>
      <rPr>
        <b/>
        <sz val="11"/>
        <color rgb="FFA93226"/>
        <rFont val="Calibri"/>
        <family val="2"/>
      </rPr>
      <t xml:space="preserve"> first — it has the two downloads you need, and it explains why R is worth the trouble.</t>
    </r>
  </si>
  <si>
    <r>
      <rPr>
        <sz val="11"/>
        <color rgb="FF1F2D2F"/>
        <rFont val="Calibri"/>
        <family val="2"/>
      </rPr>
      <t>That page explains every line, and every block of code copies with one click.</t>
    </r>
  </si>
  <si>
    <t>YOUR RESULTS - type your own numbers into the yellow cells</t>
  </si>
  <si>
    <t>The volumes are the recipe from the sheet - leave them. Type your absorbance readings in columns F, G and H. Everything else fills itself in.</t>
  </si>
  <si>
    <t>Chart title - built from the fit above. Leave it alone.</t>
  </si>
  <si>
    <t>Stock solution / %</t>
  </si>
  <si>
    <t>Wavelength / nm</t>
  </si>
  <si>
    <t>Iodine / mol dm-3</t>
  </si>
  <si>
    <t>Iodine per tube / cm3</t>
  </si>
  <si>
    <t>Workings - the charts and the statistics read these. Leave them alone.</t>
  </si>
  <si>
    <t>Tube</t>
  </si>
  <si>
    <t>0.01% working
solution  cm3</t>
  </si>
  <si>
    <t>Distilled water
cm3</t>
  </si>
  <si>
    <t>Total volume
cm3</t>
  </si>
  <si>
    <t>Concentration
%</t>
  </si>
  <si>
    <t>Absorbance
trial 1</t>
  </si>
  <si>
    <t>Absorbance
trial 2</t>
  </si>
  <si>
    <t>Absorbance
trial 3</t>
  </si>
  <si>
    <t>Mean
absorbance</t>
  </si>
  <si>
    <t>Uncertainty
+/- half range</t>
  </si>
  <si>
    <t>On the straight
part? (Y / N)</t>
  </si>
  <si>
    <t>y all points</t>
  </si>
  <si>
    <t>x in line</t>
  </si>
  <si>
    <t>y in line</t>
  </si>
  <si>
    <t>x for stats</t>
  </si>
  <si>
    <t>y for stats</t>
  </si>
  <si>
    <t>distance from line</t>
  </si>
  <si>
    <t>size of that</t>
  </si>
  <si>
    <t>Blank</t>
  </si>
  <si>
    <t>Y</t>
  </si>
  <si>
    <t>Standard 1</t>
  </si>
  <si>
    <t>Standard 2</t>
  </si>
  <si>
    <t>Standard 3</t>
  </si>
  <si>
    <t>Standard 4</t>
  </si>
  <si>
    <t>Standard 5</t>
  </si>
  <si>
    <t>THE LINE OF BEST FIT - fitted to the 'Y' rows only</t>
  </si>
  <si>
    <t>Points used in the line</t>
  </si>
  <si>
    <t>IS THIS DATA ANY GOOD?</t>
  </si>
  <si>
    <t>Gradient (slope)</t>
  </si>
  <si>
    <t>Point furthest from the line</t>
  </si>
  <si>
    <t>Intercept (absorbance at 0%)</t>
  </si>
  <si>
    <t>R²  (coefficient of determination)</t>
  </si>
  <si>
    <t>Readings outside 0.1 - 1.0 absorbance</t>
  </si>
  <si>
    <t>Equation of the line</t>
  </si>
  <si>
    <t>Highest absorbance still on the line</t>
  </si>
  <si>
    <t>Highest concentration still on the line / %</t>
  </si>
  <si>
    <t>Intercept check</t>
  </si>
  <si>
    <t>A HIGH R² ACROSS A FLAT PART OF THE CURVE IS WORSE THAN A LOW ONE - it hides the fact that the method cannot tell those concentrations apart.</t>
  </si>
  <si>
    <t>YOUR UNKNOWNS - read them off the line</t>
  </si>
  <si>
    <t>Sample</t>
  </si>
  <si>
    <t>Dilution
factor</t>
  </si>
  <si>
    <t>Can you trust it?</t>
  </si>
  <si>
    <t>Unknown A</t>
  </si>
  <si>
    <t>Unknown B</t>
  </si>
  <si>
    <t>Either one, after diluting - write the factor</t>
  </si>
  <si>
    <t>Quote your answer to the precision your readings deserve. Multiplying by a dilution factor of 10 multiplies the uncertainty by 10 too.</t>
  </si>
  <si>
    <t>These standards run 0.05% to 1.00% - the concentrations classes used BEFORE, not the ones you are using. They are kept because they show what a failed, saturated run looks like: the readings pin near 2 and the graph goes flat. Your own standards run 0.001% to 0.006% and should give a straight line. Use this tab to learn how the sheet works and what a bad result looks like. Put your results on 'Your data'. Do NOT hand this tab in.</t>
  </si>
  <si>
    <t>1% stock
cm3</t>
  </si>
  <si>
    <t>N</t>
  </si>
  <si>
    <t>Unknown A (as collected)</t>
  </si>
  <si>
    <t>Unknown A (1 cm3 into 9 cm3 water)</t>
  </si>
  <si>
    <t>Unknown B (as collected)</t>
  </si>
  <si>
    <t>WHY THE GRAPH FLATTENS</t>
  </si>
  <si>
    <t>In one sentence: past a certain point the solution is so dark that no light gets through, and the reading stops meaning anything.</t>
  </si>
  <si>
    <t>WHAT A COLORIMETER ACTUALLY MEASURES</t>
  </si>
  <si>
    <r>
      <rPr>
        <sz val="11"/>
        <color rgb="FF1F2D2F"/>
        <rFont val="Calibri"/>
        <family val="2"/>
      </rPr>
      <t>It shines light through your tube and measures how much comes out the far side.</t>
    </r>
  </si>
  <si>
    <r>
      <rPr>
        <sz val="11"/>
        <color rgb="FF1F2D2F"/>
        <rFont val="Calibri"/>
        <family val="2"/>
      </rPr>
      <t xml:space="preserve">Absorbance </t>
    </r>
    <r>
      <rPr>
        <b/>
        <sz val="11"/>
        <color rgb="FF1F4E5F"/>
        <rFont val="Calibri"/>
        <family val="2"/>
      </rPr>
      <t>1.0</t>
    </r>
    <r>
      <rPr>
        <sz val="11"/>
        <color rgb="FF1F2D2F"/>
        <rFont val="Calibri"/>
        <family val="2"/>
      </rPr>
      <t xml:space="preserve"> means a </t>
    </r>
    <r>
      <rPr>
        <b/>
        <sz val="11"/>
        <color rgb="FF1F4E5F"/>
        <rFont val="Calibri"/>
        <family val="2"/>
      </rPr>
      <t>tenth</t>
    </r>
    <r>
      <rPr>
        <sz val="11"/>
        <color rgb="FF1F2D2F"/>
        <rFont val="Calibri"/>
        <family val="2"/>
      </rPr>
      <t xml:space="preserve"> of the light got through.   Absorbance </t>
    </r>
    <r>
      <rPr>
        <b/>
        <sz val="11"/>
        <color rgb="FF1F4E5F"/>
        <rFont val="Calibri"/>
        <family val="2"/>
      </rPr>
      <t>2.0</t>
    </r>
    <r>
      <rPr>
        <sz val="11"/>
        <color rgb="FF1F2D2F"/>
        <rFont val="Calibri"/>
        <family val="2"/>
      </rPr>
      <t xml:space="preserve"> means a </t>
    </r>
    <r>
      <rPr>
        <b/>
        <sz val="11"/>
        <color rgb="FF1F4E5F"/>
        <rFont val="Calibri"/>
        <family val="2"/>
      </rPr>
      <t>hundredth</t>
    </r>
    <r>
      <rPr>
        <sz val="11"/>
        <color rgb="FF1F2D2F"/>
        <rFont val="Calibri"/>
        <family val="2"/>
      </rPr>
      <t>.</t>
    </r>
  </si>
  <si>
    <r>
      <rPr>
        <sz val="11"/>
        <color rgb="FF1F2D2F"/>
        <rFont val="Calibri"/>
        <family val="2"/>
      </rPr>
      <t xml:space="preserve">Absorbance </t>
    </r>
    <r>
      <rPr>
        <b/>
        <sz val="11"/>
        <color rgb="FF1F4E5F"/>
        <rFont val="Calibri"/>
        <family val="2"/>
      </rPr>
      <t>3.0</t>
    </r>
    <r>
      <rPr>
        <sz val="11"/>
        <color rgb="FF1F2D2F"/>
        <rFont val="Calibri"/>
        <family val="2"/>
      </rPr>
      <t xml:space="preserve"> means a </t>
    </r>
    <r>
      <rPr>
        <b/>
        <sz val="11"/>
        <color rgb="FF1F4E5F"/>
        <rFont val="Calibri"/>
        <family val="2"/>
      </rPr>
      <t>thousandth</t>
    </r>
    <r>
      <rPr>
        <sz val="11"/>
        <color rgb="FF1F2D2F"/>
        <rFont val="Calibri"/>
        <family val="2"/>
      </rPr>
      <t xml:space="preserve">  —  by then it is measuring almost nothing at all.</t>
    </r>
  </si>
  <si>
    <r>
      <rPr>
        <b/>
        <sz val="11"/>
        <color rgb="FFA93226"/>
        <rFont val="Calibri"/>
        <family val="2"/>
      </rPr>
      <t>Vernier say plainly that a reading of 1.0 or above means the solution is too concentrated, and that the useful range is 0.1 to 1.0. Outside that a number is still displayed. It just is not data.</t>
    </r>
  </si>
  <si>
    <t>WHY THAT BITES SO EARLY WITH STARCH</t>
  </si>
  <si>
    <r>
      <rPr>
        <sz val="11"/>
        <color rgb="FF1F2D2F"/>
        <rFont val="Calibri"/>
        <family val="2"/>
      </rPr>
      <t>The blue starch-iodine complex is one of the most strongly coloured things in the lab.</t>
    </r>
  </si>
  <si>
    <r>
      <rPr>
        <sz val="11"/>
        <color rgb="FF1F2D2F"/>
        <rFont val="Calibri"/>
        <family val="2"/>
      </rPr>
      <t xml:space="preserve">Published work puts the usable range at </t>
    </r>
    <r>
      <rPr>
        <b/>
        <sz val="11"/>
        <color rgb="FF1F4E5F"/>
        <rFont val="Calibri"/>
        <family val="2"/>
      </rPr>
      <t>1 to 100 micrograms per cm³</t>
    </r>
    <r>
      <rPr>
        <sz val="11"/>
        <color rgb="FF1F2D2F"/>
        <rFont val="Calibri"/>
        <family val="2"/>
      </rPr>
      <t xml:space="preserve">  —  that is </t>
    </r>
    <r>
      <rPr>
        <b/>
        <sz val="11"/>
        <color rgb="FF1F4E5F"/>
        <rFont val="Calibri"/>
        <family val="2"/>
      </rPr>
      <t>0.0001% to 0.01%</t>
    </r>
    <r>
      <rPr>
        <sz val="11"/>
        <color rgb="FF1F2D2F"/>
        <rFont val="Calibri"/>
        <family val="2"/>
      </rPr>
      <t xml:space="preserve"> starch.</t>
    </r>
  </si>
  <si>
    <r>
      <rPr>
        <sz val="11"/>
        <color rgb="FF1F2D2F"/>
        <rFont val="Calibri"/>
        <family val="2"/>
      </rPr>
      <t xml:space="preserve">At </t>
    </r>
    <r>
      <rPr>
        <b/>
        <sz val="11"/>
        <color rgb="FF1F4E5F"/>
        <rFont val="Calibri"/>
        <family val="2"/>
      </rPr>
      <t>0.01%</t>
    </r>
    <r>
      <rPr>
        <sz val="11"/>
        <color rgb="FF1F2D2F"/>
        <rFont val="Calibri"/>
        <family val="2"/>
      </rPr>
      <t xml:space="preserve"> starch the absorbance is already about </t>
    </r>
    <r>
      <rPr>
        <b/>
        <sz val="11"/>
        <color rgb="FF1F4E5F"/>
        <rFont val="Calibri"/>
        <family val="2"/>
      </rPr>
      <t>1.0</t>
    </r>
    <r>
      <rPr>
        <sz val="11"/>
        <color rgb="FF1F2D2F"/>
        <rFont val="Calibri"/>
        <family val="2"/>
      </rPr>
      <t>. That is the top of what any school instrument can read.</t>
    </r>
  </si>
  <si>
    <r>
      <rPr>
        <sz val="11"/>
        <color rgb="FF1F2D2F"/>
        <rFont val="Calibri"/>
        <family val="2"/>
      </rPr>
      <t xml:space="preserve">A </t>
    </r>
    <r>
      <rPr>
        <b/>
        <sz val="11"/>
        <color rgb="FF1F4E5F"/>
        <rFont val="Calibri"/>
        <family val="2"/>
      </rPr>
      <t>1%</t>
    </r>
    <r>
      <rPr>
        <sz val="11"/>
        <color rgb="FF1F2D2F"/>
        <rFont val="Calibri"/>
        <family val="2"/>
      </rPr>
      <t xml:space="preserve"> solution is a hundred times more concentrated than that. With iodine in it, it is effectively black.</t>
    </r>
  </si>
  <si>
    <r>
      <rPr>
        <b/>
        <sz val="11"/>
        <color rgb="FFA93226"/>
        <rFont val="Calibri"/>
        <family val="2"/>
      </rPr>
      <t>Think of a sound meter that stops at 100 dB. Zero it on silence, then measure a shout, a drill and a jet engine: 0, 100, 100, 100. It looks like loudness plateaus. It does not. The meter ran out.</t>
    </r>
  </si>
  <si>
    <r>
      <t xml:space="preserve">WORKED EXAMPLE - WITH </t>
    </r>
    <r>
      <rPr>
        <b/>
        <sz val="15"/>
        <color rgb="FFFFFF00"/>
        <rFont val="Calibri"/>
        <family val="2"/>
      </rPr>
      <t>1% STARCH SOLUTION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</si>
</sst>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00"/>
    <numFmt numFmtId="166" formatCode="0.0000"/>
  </numFmts>
  <fonts count="27" x14ac:knownFonts="1">
    <font>
      <sz val="11"/>
      <color theme="1"/>
      <name val="Calibri"/>
      <family val="2"/>
      <scheme val="minor"/>
    </font>
    <font>
      <b/>
      <sz val="15"/>
      <color rgb="FFFFFFFF"/>
      <name val="Calibri"/>
      <family val="2"/>
    </font>
    <font>
      <i/>
      <sz val="11"/>
      <color rgb="FF5D6D7E"/>
      <name val="Calibri"/>
      <family val="2"/>
    </font>
    <font>
      <b/>
      <sz val="11.5"/>
      <color rgb="FFFFFFFF"/>
      <name val="Calibri"/>
      <family val="2"/>
    </font>
    <font>
      <b/>
      <sz val="10.5"/>
      <color rgb="FF2E7D8F"/>
      <name val="Calibri"/>
      <family val="2"/>
    </font>
    <font>
      <b/>
      <sz val="11"/>
      <color rgb="FFA93226"/>
      <name val="Calibri"/>
      <family val="2"/>
    </font>
    <font>
      <i/>
      <sz val="10.5"/>
      <color rgb="FF34495E"/>
      <name val="Calibri"/>
      <family val="2"/>
    </font>
    <font>
      <b/>
      <sz val="11"/>
      <color rgb="FF000000"/>
      <name val="Calibri"/>
      <family val="2"/>
    </font>
    <font>
      <b/>
      <sz val="11"/>
      <name val="Calibri"/>
      <family val="2"/>
    </font>
    <font>
      <b/>
      <sz val="10"/>
      <color rgb="FFFFFFFF"/>
      <name val="Calibri"/>
      <family val="2"/>
    </font>
    <font>
      <sz val="11"/>
      <name val="Calibri"/>
      <family val="2"/>
    </font>
    <font>
      <sz val="9"/>
      <color rgb="FF7F8C8D"/>
      <name val="Calibri"/>
      <family val="2"/>
    </font>
    <font>
      <i/>
      <sz val="9"/>
      <color rgb="FF7F8C8D"/>
      <name val="Calibri"/>
      <family val="2"/>
    </font>
    <font>
      <b/>
      <sz val="9"/>
      <color rgb="FF7F8C8D"/>
      <name val="Calibri"/>
      <family val="2"/>
    </font>
    <font>
      <b/>
      <sz val="11"/>
      <color rgb="FFFFFFFF"/>
      <name val="Calibri"/>
      <family val="2"/>
    </font>
    <font>
      <sz val="11"/>
      <color rgb="FF000000"/>
      <name val="Calibri"/>
      <family val="2"/>
    </font>
    <font>
      <b/>
      <sz val="11"/>
      <color rgb="FF1F4E5F"/>
      <name val="Calibri"/>
      <family val="2"/>
    </font>
    <font>
      <b/>
      <i/>
      <sz val="10"/>
      <color rgb="FFA93226"/>
      <name val="Calibri"/>
      <family val="2"/>
    </font>
    <font>
      <b/>
      <sz val="11"/>
      <color rgb="FF1E8449"/>
      <name val="Calibri"/>
      <family val="2"/>
    </font>
    <font>
      <i/>
      <sz val="10"/>
      <color rgb="FF34495E"/>
      <name val="Calibri"/>
      <family val="2"/>
    </font>
    <font>
      <i/>
      <sz val="10"/>
      <color rgb="FF7F8C8D"/>
      <name val="Calibri"/>
      <family val="2"/>
    </font>
    <font>
      <i/>
      <sz val="10.5"/>
      <color rgb="FFA93226"/>
      <name val="Calibri"/>
      <family val="2"/>
    </font>
    <font>
      <sz val="11"/>
      <color rgb="FF1F2D2F"/>
      <name val="Calibri"/>
      <family val="2"/>
    </font>
    <font>
      <sz val="10"/>
      <color rgb="FFA93226"/>
      <name val="Menlo"/>
      <family val="2"/>
    </font>
    <font>
      <b/>
      <sz val="15"/>
      <color rgb="FFFFFF00"/>
      <name val="Calibri"/>
      <family val="2"/>
    </font>
    <font>
      <b/>
      <sz val="11"/>
      <color theme="0"/>
      <name val="Calibri (Body)"/>
    </font>
    <font>
      <sz val="11"/>
      <color theme="0"/>
      <name val="Calibri (Body)"/>
    </font>
  </fonts>
  <fills count="12">
    <fill>
      <patternFill patternType="none"/>
    </fill>
    <fill>
      <patternFill patternType="gray125"/>
    </fill>
    <fill>
      <patternFill patternType="solid">
        <fgColor rgb="FF1F4E5F"/>
      </patternFill>
    </fill>
    <fill>
      <patternFill patternType="solid">
        <fgColor rgb="FF2E7D8F"/>
      </patternFill>
    </fill>
    <fill>
      <patternFill patternType="solid">
        <fgColor rgb="FFF7F9FA"/>
      </patternFill>
    </fill>
    <fill>
      <patternFill patternType="solid">
        <fgColor rgb="FFFDEDEC"/>
      </patternFill>
    </fill>
    <fill>
      <patternFill patternType="solid">
        <fgColor rgb="FFE8F1F3"/>
      </patternFill>
    </fill>
    <fill>
      <patternFill patternType="solid">
        <fgColor rgb="FFFFF9E6"/>
      </patternFill>
    </fill>
    <fill>
      <patternFill patternType="solid">
        <fgColor rgb="FFFFFFFF"/>
      </patternFill>
    </fill>
    <fill>
      <patternFill patternType="solid">
        <fgColor rgb="FFF2F4F5"/>
      </patternFill>
    </fill>
    <fill>
      <patternFill patternType="solid">
        <fgColor rgb="FFEAFAF1"/>
      </patternFill>
    </fill>
    <fill>
      <patternFill patternType="solid">
        <fgColor rgb="FFA93226"/>
      </patternFill>
    </fill>
  </fills>
  <borders count="5">
    <border>
      <left/>
      <right/>
      <top/>
      <bottom/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/>
      <diagonal/>
    </border>
    <border>
      <left style="thin">
        <color rgb="FFBDC3C7"/>
      </left>
      <right/>
      <top/>
      <bottom/>
      <diagonal/>
    </border>
    <border>
      <left/>
      <right style="thin">
        <color rgb="FFBDC3C7"/>
      </right>
      <top/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2" fillId="0" borderId="0" xfId="0" applyFont="1" applyAlignment="1">
      <alignment vertical="center"/>
    </xf>
    <xf numFmtId="0" fontId="0" fillId="4" borderId="0" xfId="0" applyFill="1"/>
    <xf numFmtId="0" fontId="0" fillId="4" borderId="0" xfId="0" applyFill="1" applyAlignment="1">
      <alignment vertical="center" indent="1"/>
    </xf>
    <xf numFmtId="0" fontId="4" fillId="4" borderId="0" xfId="0" applyFont="1" applyFill="1" applyAlignment="1">
      <alignment horizontal="center" vertical="center"/>
    </xf>
    <xf numFmtId="0" fontId="5" fillId="5" borderId="0" xfId="0" applyFont="1" applyFill="1" applyAlignment="1">
      <alignment horizontal="center" vertical="center"/>
    </xf>
    <xf numFmtId="0" fontId="0" fillId="5" borderId="0" xfId="0" applyFill="1" applyAlignment="1">
      <alignment vertical="center" indent="1"/>
    </xf>
    <xf numFmtId="0" fontId="0" fillId="5" borderId="0" xfId="0" applyFill="1" applyAlignment="1">
      <alignment vertical="center" wrapText="1" indent="1"/>
    </xf>
    <xf numFmtId="0" fontId="12" fillId="0" borderId="0" xfId="0" applyFont="1"/>
    <xf numFmtId="0" fontId="11" fillId="0" borderId="0" xfId="0" applyFont="1"/>
    <xf numFmtId="0" fontId="7" fillId="0" borderId="0" xfId="0" applyFont="1"/>
    <xf numFmtId="2" fontId="8" fillId="7" borderId="1" xfId="0" applyNumberFormat="1" applyFont="1" applyFill="1" applyBorder="1" applyAlignment="1">
      <alignment horizontal="center"/>
    </xf>
    <xf numFmtId="0" fontId="8" fillId="7" borderId="1" xfId="0" applyFont="1" applyFill="1" applyBorder="1" applyAlignment="1">
      <alignment horizontal="center"/>
    </xf>
    <xf numFmtId="164" fontId="8" fillId="7" borderId="1" xfId="0" applyNumberFormat="1" applyFont="1" applyFill="1" applyBorder="1" applyAlignment="1">
      <alignment horizontal="center"/>
    </xf>
    <xf numFmtId="0" fontId="9" fillId="3" borderId="1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wrapText="1"/>
    </xf>
    <xf numFmtId="0" fontId="10" fillId="0" borderId="1" xfId="0" applyFont="1" applyBorder="1" applyAlignment="1">
      <alignment horizontal="left"/>
    </xf>
    <xf numFmtId="164" fontId="10" fillId="8" borderId="1" xfId="0" applyNumberFormat="1" applyFont="1" applyFill="1" applyBorder="1" applyAlignment="1">
      <alignment horizontal="center"/>
    </xf>
    <xf numFmtId="164" fontId="10" fillId="9" borderId="1" xfId="0" applyNumberFormat="1" applyFont="1" applyFill="1" applyBorder="1" applyAlignment="1">
      <alignment horizontal="center"/>
    </xf>
    <xf numFmtId="165" fontId="10" fillId="9" borderId="1" xfId="0" applyNumberFormat="1" applyFont="1" applyFill="1" applyBorder="1" applyAlignment="1">
      <alignment horizontal="center"/>
    </xf>
    <xf numFmtId="165" fontId="10" fillId="7" borderId="1" xfId="0" applyNumberFormat="1" applyFont="1" applyFill="1" applyBorder="1" applyAlignment="1">
      <alignment horizontal="center"/>
    </xf>
    <xf numFmtId="165" fontId="11" fillId="0" borderId="0" xfId="0" applyNumberFormat="1" applyFont="1"/>
    <xf numFmtId="1" fontId="16" fillId="9" borderId="1" xfId="0" applyNumberFormat="1" applyFont="1" applyFill="1" applyBorder="1" applyAlignment="1">
      <alignment horizontal="center"/>
    </xf>
    <xf numFmtId="165" fontId="16" fillId="9" borderId="1" xfId="0" applyNumberFormat="1" applyFont="1" applyFill="1" applyBorder="1" applyAlignment="1">
      <alignment horizontal="center"/>
    </xf>
    <xf numFmtId="0" fontId="15" fillId="0" borderId="0" xfId="0" applyFont="1" applyAlignment="1">
      <alignment vertical="center" indent="1"/>
    </xf>
    <xf numFmtId="166" fontId="16" fillId="9" borderId="1" xfId="0" applyNumberFormat="1" applyFont="1" applyFill="1" applyBorder="1" applyAlignment="1">
      <alignment horizontal="center"/>
    </xf>
    <xf numFmtId="2" fontId="16" fillId="9" borderId="1" xfId="0" applyNumberFormat="1" applyFont="1" applyFill="1" applyBorder="1" applyAlignment="1">
      <alignment horizontal="center"/>
    </xf>
    <xf numFmtId="0" fontId="10" fillId="0" borderId="1" xfId="0" applyFont="1" applyBorder="1" applyAlignment="1">
      <alignment horizontal="left" indent="1"/>
    </xf>
    <xf numFmtId="1" fontId="10" fillId="7" borderId="1" xfId="0" applyNumberFormat="1" applyFont="1" applyFill="1" applyBorder="1" applyAlignment="1">
      <alignment horizontal="center"/>
    </xf>
    <xf numFmtId="2" fontId="18" fillId="10" borderId="1" xfId="0" applyNumberFormat="1" applyFont="1" applyFill="1" applyBorder="1" applyAlignment="1">
      <alignment horizontal="center"/>
    </xf>
    <xf numFmtId="1" fontId="8" fillId="7" borderId="1" xfId="0" applyNumberFormat="1" applyFont="1" applyFill="1" applyBorder="1" applyAlignment="1">
      <alignment horizontal="center"/>
    </xf>
    <xf numFmtId="2" fontId="10" fillId="9" borderId="1" xfId="0" applyNumberFormat="1" applyFont="1" applyFill="1" applyBorder="1" applyAlignment="1">
      <alignment horizontal="center"/>
    </xf>
    <xf numFmtId="0" fontId="3" fillId="3" borderId="0" xfId="0" applyFont="1" applyFill="1" applyAlignment="1">
      <alignment vertical="center" indent="1"/>
    </xf>
    <xf numFmtId="0" fontId="0" fillId="0" borderId="0" xfId="0"/>
    <xf numFmtId="0" fontId="1" fillId="2" borderId="0" xfId="0" applyFont="1" applyFill="1" applyAlignment="1">
      <alignment vertical="center" indent="1"/>
    </xf>
    <xf numFmtId="0" fontId="7" fillId="0" borderId="0" xfId="0" applyFont="1" applyAlignment="1">
      <alignment horizontal="right" vertical="center"/>
    </xf>
    <xf numFmtId="0" fontId="19" fillId="0" borderId="1" xfId="0" applyFont="1" applyBorder="1" applyAlignment="1">
      <alignment horizontal="left" indent="1"/>
    </xf>
    <xf numFmtId="0" fontId="0" fillId="0" borderId="1" xfId="0" applyBorder="1"/>
    <xf numFmtId="0" fontId="15" fillId="0" borderId="0" xfId="0" applyFont="1" applyAlignment="1">
      <alignment vertical="center" indent="1"/>
    </xf>
    <xf numFmtId="0" fontId="16" fillId="9" borderId="1" xfId="0" applyFont="1" applyFill="1" applyBorder="1" applyAlignment="1">
      <alignment horizontal="left" vertical="center" indent="1"/>
    </xf>
    <xf numFmtId="0" fontId="15" fillId="0" borderId="0" xfId="0" applyFont="1" applyAlignment="1">
      <alignment indent="1"/>
    </xf>
    <xf numFmtId="0" fontId="1" fillId="2" borderId="0" xfId="0" applyFont="1" applyFill="1" applyAlignment="1">
      <alignment horizontal="center" vertical="center"/>
    </xf>
    <xf numFmtId="0" fontId="9" fillId="3" borderId="1" xfId="0" applyFont="1" applyFill="1" applyBorder="1" applyAlignment="1">
      <alignment horizontal="center" vertical="center" wrapText="1"/>
    </xf>
    <xf numFmtId="0" fontId="0" fillId="3" borderId="1" xfId="0" applyFill="1" applyBorder="1"/>
    <xf numFmtId="0" fontId="14" fillId="2" borderId="1" xfId="0" applyFont="1" applyFill="1" applyBorder="1" applyAlignment="1">
      <alignment horizontal="left" vertical="center" indent="1"/>
    </xf>
    <xf numFmtId="0" fontId="7" fillId="0" borderId="0" xfId="0" applyFont="1" applyAlignment="1">
      <alignment indent="1"/>
    </xf>
    <xf numFmtId="0" fontId="6" fillId="0" borderId="0" xfId="0" applyFont="1" applyAlignment="1">
      <alignment horizontal="left" indent="1"/>
    </xf>
    <xf numFmtId="0" fontId="6" fillId="6" borderId="0" xfId="0" applyFont="1" applyFill="1" applyAlignment="1">
      <alignment horizontal="left" vertical="center" wrapText="1" indent="1"/>
    </xf>
    <xf numFmtId="0" fontId="17" fillId="0" borderId="0" xfId="0" applyFont="1" applyAlignment="1">
      <alignment indent="1"/>
    </xf>
    <xf numFmtId="0" fontId="20" fillId="0" borderId="0" xfId="0" applyFont="1" applyAlignment="1">
      <alignment indent="1"/>
    </xf>
    <xf numFmtId="0" fontId="1" fillId="11" borderId="0" xfId="0" applyFont="1" applyFill="1" applyAlignment="1">
      <alignment horizontal="center" vertical="center"/>
    </xf>
    <xf numFmtId="0" fontId="21" fillId="5" borderId="0" xfId="0" applyFont="1" applyFill="1" applyAlignment="1">
      <alignment horizontal="left" vertical="center" wrapText="1" indent="1"/>
    </xf>
    <xf numFmtId="1" fontId="16" fillId="9" borderId="2" xfId="0" applyNumberFormat="1" applyFont="1" applyFill="1" applyBorder="1" applyAlignment="1">
      <alignment horizontal="center" vertical="center"/>
    </xf>
    <xf numFmtId="1" fontId="25" fillId="0" borderId="0" xfId="0" applyNumberFormat="1" applyFont="1" applyFill="1" applyBorder="1" applyAlignment="1">
      <alignment horizontal="center" vertical="center"/>
    </xf>
    <xf numFmtId="0" fontId="26" fillId="0" borderId="0" xfId="0" applyFont="1" applyFill="1" applyBorder="1"/>
    <xf numFmtId="0" fontId="16" fillId="9" borderId="3" xfId="0" applyFont="1" applyFill="1" applyBorder="1" applyAlignment="1">
      <alignment horizontal="center" vertical="center"/>
    </xf>
    <xf numFmtId="0" fontId="16" fillId="9" borderId="0" xfId="0" applyFont="1" applyFill="1" applyBorder="1" applyAlignment="1">
      <alignment horizontal="center" vertical="center"/>
    </xf>
    <xf numFmtId="0" fontId="15" fillId="0" borderId="4" xfId="0" applyFont="1" applyBorder="1" applyAlignment="1">
      <alignment vertical="center" indent="1"/>
    </xf>
    <xf numFmtId="0" fontId="16" fillId="9" borderId="3" xfId="0" applyFont="1" applyFill="1" applyBorder="1" applyAlignment="1">
      <alignment horizontal="center" vertical="center"/>
    </xf>
    <xf numFmtId="0" fontId="16" fillId="9" borderId="0" xfId="0" applyFont="1" applyFill="1" applyBorder="1" applyAlignment="1">
      <alignment horizontal="center" vertical="center"/>
    </xf>
    <xf numFmtId="0" fontId="9" fillId="3" borderId="3" xfId="0" applyFont="1" applyFill="1" applyBorder="1" applyAlignment="1">
      <alignment horizontal="left" vertical="center" indent="1"/>
    </xf>
    <xf numFmtId="0" fontId="9" fillId="3" borderId="0" xfId="0" applyFont="1" applyFill="1" applyBorder="1" applyAlignment="1">
      <alignment horizontal="left" vertical="center" indent="1"/>
    </xf>
    <xf numFmtId="0" fontId="15" fillId="0" borderId="4" xfId="0" applyFont="1" applyBorder="1" applyAlignment="1">
      <alignment vertical="center" indent="1"/>
    </xf>
    <xf numFmtId="1" fontId="16" fillId="9" borderId="3" xfId="0" applyNumberFormat="1" applyFont="1" applyFill="1" applyBorder="1" applyAlignment="1">
      <alignment horizontal="center" vertical="center"/>
    </xf>
    <xf numFmtId="1" fontId="16" fillId="9" borderId="0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9">
    <dxf>
      <font>
        <b/>
        <color rgb="FF1E8449"/>
        <name val="Calibri"/>
      </font>
      <fill>
        <patternFill patternType="solid">
          <fgColor rgb="FFD5F5E3"/>
          <bgColor rgb="FFD5F5E3"/>
        </patternFill>
      </fill>
    </dxf>
    <dxf>
      <font>
        <b/>
        <color rgb="FF7F8C8D"/>
        <name val="Calibri"/>
      </font>
      <fill>
        <patternFill patternType="solid">
          <fgColor rgb="FFE5E7E9"/>
          <bgColor rgb="FFE5E7E9"/>
        </patternFill>
      </fill>
    </dxf>
    <dxf>
      <font>
        <b/>
        <color rgb="FF7B241C"/>
        <name val="Calibri"/>
      </font>
      <fill>
        <patternFill patternType="solid">
          <fgColor rgb="FFF5B7B1"/>
          <bgColor rgb="FFF5B7B1"/>
        </patternFill>
      </fill>
    </dxf>
    <dxf>
      <font>
        <b/>
        <color rgb="FF7B241C"/>
        <name val="Calibri"/>
      </font>
      <fill>
        <patternFill patternType="solid">
          <fgColor rgb="FFF5B7B1"/>
          <bgColor rgb="FFF5B7B1"/>
        </patternFill>
      </fill>
    </dxf>
    <dxf>
      <font>
        <b/>
        <color rgb="FF7B241C"/>
        <name val="Calibri"/>
      </font>
      <fill>
        <patternFill patternType="solid">
          <fgColor rgb="FFF5B7B1"/>
          <bgColor rgb="FFF5B7B1"/>
        </patternFill>
      </fill>
    </dxf>
    <dxf>
      <font>
        <b/>
        <color rgb="FF1E8449"/>
        <name val="Calibri"/>
      </font>
      <fill>
        <patternFill patternType="solid">
          <fgColor rgb="FFD5F5E3"/>
          <bgColor rgb="FFD5F5E3"/>
        </patternFill>
      </fill>
    </dxf>
    <dxf>
      <font>
        <b/>
        <color rgb="FF7F8C8D"/>
        <name val="Calibri"/>
      </font>
      <fill>
        <patternFill patternType="solid">
          <fgColor rgb="FFE5E7E9"/>
          <bgColor rgb="FFE5E7E9"/>
        </patternFill>
      </fill>
    </dxf>
    <dxf>
      <font>
        <b/>
        <color rgb="FF7B241C"/>
        <name val="Calibri"/>
      </font>
      <fill>
        <patternFill patternType="solid">
          <fgColor rgb="FFF5B7B1"/>
          <bgColor rgb="FFF5B7B1"/>
        </patternFill>
      </fill>
    </dxf>
    <dxf>
      <font>
        <b/>
        <color rgb="FF7B241C"/>
        <name val="Calibri"/>
      </font>
      <fill>
        <patternFill patternType="solid">
          <fgColor rgb="FFF5B7B1"/>
          <bgColor rgb="FFF5B7B1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>
              <a:defRPr/>
            </a:pPr>
            <a:r>
              <a:rPr lang="en-US"/>
              <a:t>Calibration curve - every standard</a:t>
            </a:r>
          </a:p>
        </c:rich>
      </c:tx>
      <c:overlay val="0"/>
    </c:title>
    <c:autoTitleDeleted val="0"/>
    <c:plotArea>
      <c:layout/>
      <c:scatterChart>
        <c:scatterStyle val="lineMarker"/>
        <c:varyColors val="1"/>
        <c:ser>
          <c:idx val="0"/>
          <c:order val="0"/>
          <c:tx>
            <c:v>Mean absorbance</c:v>
          </c:tx>
          <c:spPr>
            <a:ln>
              <a:noFill/>
              <a:prstDash val="solid"/>
            </a:ln>
          </c:spPr>
          <c:marker>
            <c:symbol val="circle"/>
            <c:size val="8"/>
            <c:spPr>
              <a:solidFill>
                <a:srgbClr val="2E7D8F"/>
              </a:solidFill>
              <a:ln>
                <a:solidFill>
                  <a:srgbClr val="1F4E5F"/>
                </a:solidFill>
                <a:prstDash val="solid"/>
              </a:ln>
            </c:spPr>
          </c:marker>
          <c:errBars>
            <c:errDir val="y"/>
            <c:errBarType val="both"/>
            <c:errValType val="cust"/>
            <c:noEndCap val="1"/>
            <c:plus>
              <c:numRef>
                <c:f>'Your data'!$J$7:$J$12</c:f>
                <c:numCache>
                  <c:formatCode>General</c:formatCode>
                  <c:ptCount val="6"/>
                  <c:pt idx="0">
                    <c:v>0</c:v>
                  </c:pt>
                  <c:pt idx="1">
                    <c:v>0</c:v>
                  </c:pt>
                  <c:pt idx="2">
                    <c:v>0</c:v>
                  </c:pt>
                  <c:pt idx="3">
                    <c:v>0</c:v>
                  </c:pt>
                  <c:pt idx="4">
                    <c:v>0</c:v>
                  </c:pt>
                  <c:pt idx="5">
                    <c:v>0</c:v>
                  </c:pt>
                </c:numCache>
              </c:numRef>
            </c:plus>
            <c:minus>
              <c:numRef>
                <c:f>'Your data'!$J$7:$J$12</c:f>
                <c:numCache>
                  <c:formatCode>General</c:formatCode>
                  <c:ptCount val="6"/>
                  <c:pt idx="0">
                    <c:v>0</c:v>
                  </c:pt>
                  <c:pt idx="1">
                    <c:v>0</c:v>
                  </c:pt>
                  <c:pt idx="2">
                    <c:v>0</c:v>
                  </c:pt>
                  <c:pt idx="3">
                    <c:v>0</c:v>
                  </c:pt>
                  <c:pt idx="4">
                    <c:v>0</c:v>
                  </c:pt>
                  <c:pt idx="5">
                    <c:v>0</c:v>
                  </c:pt>
                </c:numCache>
              </c:numRef>
            </c:minus>
          </c:errBars>
          <c:xVal>
            <c:numRef>
              <c:f>'Your data'!$E$7:$E$12</c:f>
              <c:numCache>
                <c:formatCode>0.000</c:formatCode>
                <c:ptCount val="6"/>
                <c:pt idx="0">
                  <c:v>0</c:v>
                </c:pt>
                <c:pt idx="1">
                  <c:v>1E-3</c:v>
                </c:pt>
                <c:pt idx="2">
                  <c:v>2E-3</c:v>
                </c:pt>
                <c:pt idx="3">
                  <c:v>3.0000000000000001E-3</c:v>
                </c:pt>
                <c:pt idx="4">
                  <c:v>4.0000000000000001E-3</c:v>
                </c:pt>
                <c:pt idx="5">
                  <c:v>6.0000000000000001E-3</c:v>
                </c:pt>
              </c:numCache>
            </c:numRef>
          </c:xVal>
          <c:yVal>
            <c:numRef>
              <c:f>'Your data'!$N$7:$N$12</c:f>
              <c:numCache>
                <c:formatCode>0.000</c:formatCode>
                <c:ptCount val="6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  <c:pt idx="5">
                  <c:v>#N/A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DA82-C54E-9A51-DBF634BC26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"/>
        <c:axId val="20"/>
      </c:scatterChart>
      <c:valAx>
        <c:axId val="10"/>
        <c:scaling>
          <c:orientation val="minMax"/>
          <c:min val="0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Concentration / %</a:t>
                </a:r>
              </a:p>
            </c:rich>
          </c:tx>
          <c:overlay val="0"/>
        </c:title>
        <c:numFmt formatCode="0.000" sourceLinked="0"/>
        <c:majorTickMark val="out"/>
        <c:minorTickMark val="none"/>
        <c:tickLblPos val="nextTo"/>
        <c:crossAx val="20"/>
        <c:crosses val="autoZero"/>
        <c:crossBetween val="midCat"/>
      </c:valAx>
      <c:valAx>
        <c:axId val="20"/>
        <c:scaling>
          <c:orientation val="minMax"/>
          <c:min val="0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Absorbance</a:t>
                </a:r>
              </a:p>
            </c:rich>
          </c:tx>
          <c:overlay val="0"/>
        </c:title>
        <c:numFmt formatCode="0.00" sourceLinked="0"/>
        <c:majorTickMark val="out"/>
        <c:minorTickMark val="none"/>
        <c:tickLblPos val="nextTo"/>
        <c:crossAx val="10"/>
        <c:crosses val="autoZero"/>
        <c:crossBetween val="midCat"/>
      </c:valAx>
    </c:plotArea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strRef>
          <c:f>'Your data'!$N$3</c:f>
          <c:strCache>
            <c:ptCount val="1"/>
            <c:pt idx="0">
              <c:v>Line of best fit - fill in the table first</c:v>
            </c:pt>
          </c:strCache>
        </c:strRef>
      </c:tx>
      <c:overlay val="0"/>
      <c:txPr>
        <a:bodyPr/>
        <a:lstStyle/>
        <a:p>
          <a:pPr>
            <a:defRPr sz="1100" b="1"/>
          </a:pPr>
          <a:endParaRPr lang="en-KR"/>
        </a:p>
      </c:txPr>
    </c:title>
    <c:autoTitleDeleted val="0"/>
    <c:plotArea>
      <c:layout/>
      <c:scatterChart>
        <c:scatterStyle val="lineMarker"/>
        <c:varyColors val="1"/>
        <c:ser>
          <c:idx val="0"/>
          <c:order val="0"/>
          <c:tx>
            <c:v>All standards</c:v>
          </c:tx>
          <c:spPr>
            <a:ln>
              <a:noFill/>
              <a:prstDash val="solid"/>
            </a:ln>
          </c:spPr>
          <c:marker>
            <c:symbol val="circle"/>
            <c:size val="6"/>
            <c:spPr>
              <a:solidFill>
                <a:srgbClr val="D5D8DC"/>
              </a:solidFill>
              <a:ln>
                <a:solidFill>
                  <a:srgbClr val="AAB7B8"/>
                </a:solidFill>
                <a:prstDash val="solid"/>
              </a:ln>
            </c:spPr>
          </c:marker>
          <c:xVal>
            <c:numRef>
              <c:f>'Your data'!$E$7:$E$12</c:f>
              <c:numCache>
                <c:formatCode>0.000</c:formatCode>
                <c:ptCount val="6"/>
                <c:pt idx="0">
                  <c:v>0</c:v>
                </c:pt>
                <c:pt idx="1">
                  <c:v>1E-3</c:v>
                </c:pt>
                <c:pt idx="2">
                  <c:v>2E-3</c:v>
                </c:pt>
                <c:pt idx="3">
                  <c:v>3.0000000000000001E-3</c:v>
                </c:pt>
                <c:pt idx="4">
                  <c:v>4.0000000000000001E-3</c:v>
                </c:pt>
                <c:pt idx="5">
                  <c:v>6.0000000000000001E-3</c:v>
                </c:pt>
              </c:numCache>
            </c:numRef>
          </c:xVal>
          <c:yVal>
            <c:numRef>
              <c:f>'Your data'!$N$7:$N$12</c:f>
              <c:numCache>
                <c:formatCode>0.000</c:formatCode>
                <c:ptCount val="6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  <c:pt idx="5">
                  <c:v>#N/A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6014-184F-9618-AE55942E11D0}"/>
            </c:ext>
          </c:extLst>
        </c:ser>
        <c:ser>
          <c:idx val="1"/>
          <c:order val="1"/>
          <c:tx>
            <c:v>In the line</c:v>
          </c:tx>
          <c:spPr>
            <a:ln>
              <a:noFill/>
              <a:prstDash val="solid"/>
            </a:ln>
          </c:spPr>
          <c:marker>
            <c:symbol val="circle"/>
            <c:size val="8"/>
            <c:spPr>
              <a:solidFill>
                <a:srgbClr val="2E7D8F"/>
              </a:solidFill>
              <a:ln>
                <a:solidFill>
                  <a:srgbClr val="1F4E5F"/>
                </a:solidFill>
                <a:prstDash val="solid"/>
              </a:ln>
            </c:spPr>
          </c:marker>
          <c:trendline>
            <c:spPr>
              <a:ln w="15000">
                <a:solidFill>
                  <a:srgbClr val="A93226"/>
                </a:solidFill>
                <a:prstDash val="solid"/>
              </a:ln>
            </c:spPr>
            <c:trendlineType val="linear"/>
            <c:dispRSqr val="0"/>
            <c:dispEq val="0"/>
          </c:trendline>
          <c:xVal>
            <c:numRef>
              <c:f>'Your data'!$O$7:$O$12</c:f>
              <c:numCache>
                <c:formatCode>0.000</c:formatCode>
                <c:ptCount val="6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  <c:pt idx="5">
                  <c:v>#N/A</c:v>
                </c:pt>
              </c:numCache>
            </c:numRef>
          </c:xVal>
          <c:yVal>
            <c:numRef>
              <c:f>'Your data'!$P$7:$P$12</c:f>
              <c:numCache>
                <c:formatCode>0.000</c:formatCode>
                <c:ptCount val="6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  <c:pt idx="5">
                  <c:v>#N/A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2-6014-184F-9618-AE55942E11D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"/>
        <c:axId val="20"/>
      </c:scatterChart>
      <c:valAx>
        <c:axId val="10"/>
        <c:scaling>
          <c:orientation val="minMax"/>
          <c:min val="0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Concentration / %</a:t>
                </a:r>
              </a:p>
            </c:rich>
          </c:tx>
          <c:overlay val="0"/>
        </c:title>
        <c:numFmt formatCode="0.000" sourceLinked="0"/>
        <c:majorTickMark val="out"/>
        <c:minorTickMark val="none"/>
        <c:tickLblPos val="nextTo"/>
        <c:crossAx val="20"/>
        <c:crosses val="autoZero"/>
        <c:crossBetween val="midCat"/>
      </c:valAx>
      <c:valAx>
        <c:axId val="20"/>
        <c:scaling>
          <c:orientation val="minMax"/>
          <c:min val="0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Absorbance</a:t>
                </a:r>
              </a:p>
            </c:rich>
          </c:tx>
          <c:overlay val="0"/>
        </c:title>
        <c:numFmt formatCode="0.00" sourceLinked="0"/>
        <c:majorTickMark val="out"/>
        <c:minorTickMark val="none"/>
        <c:tickLblPos val="nextTo"/>
        <c:crossAx val="10"/>
        <c:crosses val="autoZero"/>
        <c:crossBetween val="midCat"/>
      </c:valAx>
    </c:plotArea>
    <c:legend>
      <c:legendPos val="b"/>
      <c:overlay val="0"/>
      <c:txPr>
        <a:bodyPr/>
        <a:lstStyle/>
        <a:p>
          <a:pPr>
            <a:defRPr sz="900" b="0"/>
          </a:pPr>
          <a:endParaRPr lang="en-KR"/>
        </a:p>
      </c:txPr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>
              <a:defRPr/>
            </a:pPr>
            <a:r>
              <a:rPr lang="en-US"/>
              <a:t>Calibration curve - every standard</a:t>
            </a:r>
          </a:p>
        </c:rich>
      </c:tx>
      <c:overlay val="0"/>
    </c:title>
    <c:autoTitleDeleted val="0"/>
    <c:plotArea>
      <c:layout/>
      <c:scatterChart>
        <c:scatterStyle val="lineMarker"/>
        <c:varyColors val="1"/>
        <c:ser>
          <c:idx val="0"/>
          <c:order val="0"/>
          <c:tx>
            <c:v>Mean absorbance</c:v>
          </c:tx>
          <c:spPr>
            <a:ln>
              <a:noFill/>
              <a:prstDash val="solid"/>
            </a:ln>
          </c:spPr>
          <c:marker>
            <c:symbol val="circle"/>
            <c:size val="8"/>
            <c:spPr>
              <a:solidFill>
                <a:srgbClr val="2E7D8F"/>
              </a:solidFill>
              <a:ln>
                <a:solidFill>
                  <a:srgbClr val="1F4E5F"/>
                </a:solidFill>
                <a:prstDash val="solid"/>
              </a:ln>
            </c:spPr>
          </c:marker>
          <c:errBars>
            <c:errDir val="y"/>
            <c:errBarType val="both"/>
            <c:errValType val="cust"/>
            <c:noEndCap val="1"/>
            <c:plus>
              <c:numRef>
                <c:f>'Worked example'!$J$7:$J$12</c:f>
                <c:numCache>
                  <c:formatCode>General</c:formatCode>
                  <c:ptCount val="6"/>
                  <c:pt idx="0">
                    <c:v>1E-3</c:v>
                  </c:pt>
                  <c:pt idx="1">
                    <c:v>5.5000000000000049E-3</c:v>
                  </c:pt>
                  <c:pt idx="2">
                    <c:v>7.4999999999999789E-3</c:v>
                  </c:pt>
                  <c:pt idx="3">
                    <c:v>9.5000000000000084E-3</c:v>
                  </c:pt>
                  <c:pt idx="4">
                    <c:v>1.650000000000007E-2</c:v>
                  </c:pt>
                  <c:pt idx="5">
                    <c:v>2.3499999999999965E-2</c:v>
                  </c:pt>
                </c:numCache>
              </c:numRef>
            </c:plus>
            <c:minus>
              <c:numRef>
                <c:f>'Worked example'!$J$7:$J$12</c:f>
                <c:numCache>
                  <c:formatCode>General</c:formatCode>
                  <c:ptCount val="6"/>
                  <c:pt idx="0">
                    <c:v>1E-3</c:v>
                  </c:pt>
                  <c:pt idx="1">
                    <c:v>5.5000000000000049E-3</c:v>
                  </c:pt>
                  <c:pt idx="2">
                    <c:v>7.4999999999999789E-3</c:v>
                  </c:pt>
                  <c:pt idx="3">
                    <c:v>9.5000000000000084E-3</c:v>
                  </c:pt>
                  <c:pt idx="4">
                    <c:v>1.650000000000007E-2</c:v>
                  </c:pt>
                  <c:pt idx="5">
                    <c:v>2.3499999999999965E-2</c:v>
                  </c:pt>
                </c:numCache>
              </c:numRef>
            </c:minus>
          </c:errBars>
          <c:xVal>
            <c:numRef>
              <c:f>'Worked example'!$E$7:$E$12</c:f>
              <c:numCache>
                <c:formatCode>0.00</c:formatCode>
                <c:ptCount val="6"/>
                <c:pt idx="0">
                  <c:v>0</c:v>
                </c:pt>
                <c:pt idx="1">
                  <c:v>0.05</c:v>
                </c:pt>
                <c:pt idx="2">
                  <c:v>0.1</c:v>
                </c:pt>
                <c:pt idx="3">
                  <c:v>0.2</c:v>
                </c:pt>
                <c:pt idx="4">
                  <c:v>0.5</c:v>
                </c:pt>
                <c:pt idx="5">
                  <c:v>1</c:v>
                </c:pt>
              </c:numCache>
            </c:numRef>
          </c:xVal>
          <c:yVal>
            <c:numRef>
              <c:f>'Worked example'!$N$7:$N$12</c:f>
              <c:numCache>
                <c:formatCode>0.000</c:formatCode>
                <c:ptCount val="6"/>
                <c:pt idx="0">
                  <c:v>1E-3</c:v>
                </c:pt>
                <c:pt idx="1">
                  <c:v>0.19600000000000004</c:v>
                </c:pt>
                <c:pt idx="2">
                  <c:v>0.40699999999999997</c:v>
                </c:pt>
                <c:pt idx="3">
                  <c:v>0.77500000000000002</c:v>
                </c:pt>
                <c:pt idx="4">
                  <c:v>1.4020000000000001</c:v>
                </c:pt>
                <c:pt idx="5">
                  <c:v>1.6379999999999999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FC2A-D14F-B37F-356B094C9D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"/>
        <c:axId val="20"/>
      </c:scatterChart>
      <c:valAx>
        <c:axId val="10"/>
        <c:scaling>
          <c:orientation val="minMax"/>
          <c:min val="0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Concentration / %</a:t>
                </a:r>
              </a:p>
            </c:rich>
          </c:tx>
          <c:overlay val="0"/>
        </c:title>
        <c:numFmt formatCode="0.00" sourceLinked="0"/>
        <c:majorTickMark val="out"/>
        <c:minorTickMark val="none"/>
        <c:tickLblPos val="nextTo"/>
        <c:crossAx val="20"/>
        <c:crosses val="autoZero"/>
        <c:crossBetween val="midCat"/>
      </c:valAx>
      <c:valAx>
        <c:axId val="20"/>
        <c:scaling>
          <c:orientation val="minMax"/>
          <c:min val="0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Absorbance</a:t>
                </a:r>
              </a:p>
            </c:rich>
          </c:tx>
          <c:overlay val="0"/>
        </c:title>
        <c:numFmt formatCode="0.00" sourceLinked="0"/>
        <c:majorTickMark val="out"/>
        <c:minorTickMark val="none"/>
        <c:tickLblPos val="nextTo"/>
        <c:crossAx val="10"/>
        <c:crosses val="autoZero"/>
        <c:crossBetween val="midCat"/>
      </c:valAx>
    </c:plotArea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strRef>
          <c:f>'Worked example'!$N$3</c:f>
          <c:strCache>
            <c:ptCount val="1"/>
            <c:pt idx="0">
              <c:v>Line of best fit:   absorbance = 3.878 x concentration + 0.005,   R² = 0.9992</c:v>
            </c:pt>
          </c:strCache>
        </c:strRef>
      </c:tx>
      <c:overlay val="0"/>
      <c:txPr>
        <a:bodyPr/>
        <a:lstStyle/>
        <a:p>
          <a:pPr>
            <a:defRPr sz="1100" b="1"/>
          </a:pPr>
          <a:endParaRPr lang="en-KR"/>
        </a:p>
      </c:txPr>
    </c:title>
    <c:autoTitleDeleted val="0"/>
    <c:plotArea>
      <c:layout/>
      <c:scatterChart>
        <c:scatterStyle val="lineMarker"/>
        <c:varyColors val="1"/>
        <c:ser>
          <c:idx val="0"/>
          <c:order val="0"/>
          <c:tx>
            <c:v>All standards</c:v>
          </c:tx>
          <c:spPr>
            <a:ln>
              <a:noFill/>
              <a:prstDash val="solid"/>
            </a:ln>
          </c:spPr>
          <c:marker>
            <c:symbol val="circle"/>
            <c:size val="6"/>
            <c:spPr>
              <a:solidFill>
                <a:srgbClr val="D5D8DC"/>
              </a:solidFill>
              <a:ln>
                <a:solidFill>
                  <a:srgbClr val="AAB7B8"/>
                </a:solidFill>
                <a:prstDash val="solid"/>
              </a:ln>
            </c:spPr>
          </c:marker>
          <c:xVal>
            <c:numRef>
              <c:f>'Worked example'!$E$7:$E$12</c:f>
              <c:numCache>
                <c:formatCode>0.00</c:formatCode>
                <c:ptCount val="6"/>
                <c:pt idx="0">
                  <c:v>0</c:v>
                </c:pt>
                <c:pt idx="1">
                  <c:v>0.05</c:v>
                </c:pt>
                <c:pt idx="2">
                  <c:v>0.1</c:v>
                </c:pt>
                <c:pt idx="3">
                  <c:v>0.2</c:v>
                </c:pt>
                <c:pt idx="4">
                  <c:v>0.5</c:v>
                </c:pt>
                <c:pt idx="5">
                  <c:v>1</c:v>
                </c:pt>
              </c:numCache>
            </c:numRef>
          </c:xVal>
          <c:yVal>
            <c:numRef>
              <c:f>'Worked example'!$N$7:$N$12</c:f>
              <c:numCache>
                <c:formatCode>0.000</c:formatCode>
                <c:ptCount val="6"/>
                <c:pt idx="0">
                  <c:v>1E-3</c:v>
                </c:pt>
                <c:pt idx="1">
                  <c:v>0.19600000000000004</c:v>
                </c:pt>
                <c:pt idx="2">
                  <c:v>0.40699999999999997</c:v>
                </c:pt>
                <c:pt idx="3">
                  <c:v>0.77500000000000002</c:v>
                </c:pt>
                <c:pt idx="4">
                  <c:v>1.4020000000000001</c:v>
                </c:pt>
                <c:pt idx="5">
                  <c:v>1.6379999999999999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C597-D64D-A370-742D9803ACAB}"/>
            </c:ext>
          </c:extLst>
        </c:ser>
        <c:ser>
          <c:idx val="1"/>
          <c:order val="1"/>
          <c:tx>
            <c:v>In the line</c:v>
          </c:tx>
          <c:spPr>
            <a:ln>
              <a:noFill/>
              <a:prstDash val="solid"/>
            </a:ln>
          </c:spPr>
          <c:marker>
            <c:symbol val="circle"/>
            <c:size val="8"/>
            <c:spPr>
              <a:solidFill>
                <a:srgbClr val="2E7D8F"/>
              </a:solidFill>
              <a:ln>
                <a:solidFill>
                  <a:srgbClr val="1F4E5F"/>
                </a:solidFill>
                <a:prstDash val="solid"/>
              </a:ln>
            </c:spPr>
          </c:marker>
          <c:trendline>
            <c:spPr>
              <a:ln w="15000">
                <a:solidFill>
                  <a:srgbClr val="A93226"/>
                </a:solidFill>
                <a:prstDash val="solid"/>
              </a:ln>
            </c:spPr>
            <c:trendlineType val="linear"/>
            <c:dispRSqr val="0"/>
            <c:dispEq val="0"/>
          </c:trendline>
          <c:xVal>
            <c:numRef>
              <c:f>'Worked example'!$O$7:$O$12</c:f>
              <c:numCache>
                <c:formatCode>0.000</c:formatCode>
                <c:ptCount val="6"/>
                <c:pt idx="0">
                  <c:v>0</c:v>
                </c:pt>
                <c:pt idx="1">
                  <c:v>0.05</c:v>
                </c:pt>
                <c:pt idx="2">
                  <c:v>0.1</c:v>
                </c:pt>
                <c:pt idx="3">
                  <c:v>0.2</c:v>
                </c:pt>
                <c:pt idx="4">
                  <c:v>#N/A</c:v>
                </c:pt>
                <c:pt idx="5">
                  <c:v>#N/A</c:v>
                </c:pt>
              </c:numCache>
            </c:numRef>
          </c:xVal>
          <c:yVal>
            <c:numRef>
              <c:f>'Worked example'!$P$7:$P$12</c:f>
              <c:numCache>
                <c:formatCode>0.000</c:formatCode>
                <c:ptCount val="6"/>
                <c:pt idx="0">
                  <c:v>1E-3</c:v>
                </c:pt>
                <c:pt idx="1">
                  <c:v>0.19600000000000004</c:v>
                </c:pt>
                <c:pt idx="2">
                  <c:v>0.40699999999999997</c:v>
                </c:pt>
                <c:pt idx="3">
                  <c:v>0.77500000000000002</c:v>
                </c:pt>
                <c:pt idx="4">
                  <c:v>#N/A</c:v>
                </c:pt>
                <c:pt idx="5">
                  <c:v>#N/A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2-C597-D64D-A370-742D9803ACA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"/>
        <c:axId val="20"/>
      </c:scatterChart>
      <c:valAx>
        <c:axId val="10"/>
        <c:scaling>
          <c:orientation val="minMax"/>
          <c:min val="0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Concentration / %</a:t>
                </a:r>
              </a:p>
            </c:rich>
          </c:tx>
          <c:overlay val="0"/>
        </c:title>
        <c:numFmt formatCode="0.00" sourceLinked="0"/>
        <c:majorTickMark val="out"/>
        <c:minorTickMark val="none"/>
        <c:tickLblPos val="nextTo"/>
        <c:crossAx val="20"/>
        <c:crosses val="autoZero"/>
        <c:crossBetween val="midCat"/>
      </c:valAx>
      <c:valAx>
        <c:axId val="20"/>
        <c:scaling>
          <c:orientation val="minMax"/>
          <c:min val="0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Absorbance</a:t>
                </a:r>
              </a:p>
            </c:rich>
          </c:tx>
          <c:overlay val="0"/>
        </c:title>
        <c:numFmt formatCode="0.00" sourceLinked="0"/>
        <c:majorTickMark val="out"/>
        <c:minorTickMark val="none"/>
        <c:tickLblPos val="nextTo"/>
        <c:crossAx val="10"/>
        <c:crosses val="autoZero"/>
        <c:crossBetween val="midCat"/>
      </c:valAx>
    </c:plotArea>
    <c:legend>
      <c:legendPos val="b"/>
      <c:overlay val="0"/>
      <c:txPr>
        <a:bodyPr/>
        <a:lstStyle/>
        <a:p>
          <a:pPr>
            <a:defRPr sz="900" b="0"/>
          </a:pPr>
          <a:endParaRPr lang="en-KR"/>
        </a:p>
      </c:txPr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114300</xdr:colOff>
      <xdr:row>14</xdr:row>
      <xdr:rowOff>12700</xdr:rowOff>
    </xdr:from>
    <xdr:ext cx="6300000" cy="396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12</xdr:col>
      <xdr:colOff>101600</xdr:colOff>
      <xdr:row>34</xdr:row>
      <xdr:rowOff>76200</xdr:rowOff>
    </xdr:from>
    <xdr:ext cx="6300000" cy="396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127000</xdr:colOff>
      <xdr:row>13</xdr:row>
      <xdr:rowOff>203200</xdr:rowOff>
    </xdr:from>
    <xdr:ext cx="6300000" cy="396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12</xdr:col>
      <xdr:colOff>139700</xdr:colOff>
      <xdr:row>34</xdr:row>
      <xdr:rowOff>114300</xdr:rowOff>
    </xdr:from>
    <xdr:ext cx="6300000" cy="396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C82"/>
  <sheetViews>
    <sheetView showGridLines="0" tabSelected="1" workbookViewId="0">
      <pane ySplit="1" topLeftCell="A2" activePane="bottomLeft" state="frozen"/>
      <selection pane="bottomLeft"/>
    </sheetView>
  </sheetViews>
  <sheetFormatPr baseColWidth="10" defaultColWidth="8.83203125" defaultRowHeight="15" x14ac:dyDescent="0.2"/>
  <cols>
    <col min="1" max="1" width="3" customWidth="1"/>
    <col min="2" max="2" width="5" customWidth="1"/>
    <col min="3" max="3" width="112" customWidth="1"/>
  </cols>
  <sheetData>
    <row r="1" spans="2:3" ht="30" customHeight="1" x14ac:dyDescent="0.2">
      <c r="B1" s="34" t="s">
        <v>0</v>
      </c>
      <c r="C1" s="33"/>
    </row>
    <row r="2" spans="2:3" ht="20" customHeight="1" x14ac:dyDescent="0.2">
      <c r="C2" s="1" t="s">
        <v>1</v>
      </c>
    </row>
    <row r="3" spans="2:3" ht="11" customHeight="1" x14ac:dyDescent="0.2"/>
    <row r="4" spans="2:3" ht="23" customHeight="1" x14ac:dyDescent="0.2">
      <c r="B4" s="32" t="s">
        <v>2</v>
      </c>
      <c r="C4" s="33"/>
    </row>
    <row r="5" spans="2:3" ht="19" customHeight="1" x14ac:dyDescent="0.2">
      <c r="B5" s="2"/>
      <c r="C5" s="3" t="s">
        <v>3</v>
      </c>
    </row>
    <row r="6" spans="2:3" ht="19" customHeight="1" x14ac:dyDescent="0.2">
      <c r="B6" s="2"/>
      <c r="C6" s="3" t="s">
        <v>4</v>
      </c>
    </row>
    <row r="7" spans="2:3" ht="19" customHeight="1" x14ac:dyDescent="0.2">
      <c r="B7" s="2"/>
      <c r="C7" s="3" t="s">
        <v>5</v>
      </c>
    </row>
    <row r="8" spans="2:3" ht="19" customHeight="1" x14ac:dyDescent="0.2">
      <c r="B8" s="2"/>
      <c r="C8" s="3" t="s">
        <v>6</v>
      </c>
    </row>
    <row r="9" spans="2:3" ht="11" customHeight="1" x14ac:dyDescent="0.2"/>
    <row r="10" spans="2:3" ht="23" customHeight="1" x14ac:dyDescent="0.2">
      <c r="B10" s="32" t="s">
        <v>7</v>
      </c>
      <c r="C10" s="33"/>
    </row>
    <row r="11" spans="2:3" ht="19" customHeight="1" x14ac:dyDescent="0.2">
      <c r="B11" s="4" t="s">
        <v>8</v>
      </c>
      <c r="C11" s="3" t="s">
        <v>9</v>
      </c>
    </row>
    <row r="12" spans="2:3" ht="19" customHeight="1" x14ac:dyDescent="0.2">
      <c r="B12" s="4" t="s">
        <v>10</v>
      </c>
      <c r="C12" s="3" t="s">
        <v>11</v>
      </c>
    </row>
    <row r="13" spans="2:3" ht="19" customHeight="1" x14ac:dyDescent="0.2">
      <c r="B13" s="4" t="s">
        <v>12</v>
      </c>
      <c r="C13" s="3" t="s">
        <v>13</v>
      </c>
    </row>
    <row r="14" spans="2:3" ht="19" customHeight="1" x14ac:dyDescent="0.2">
      <c r="B14" s="4" t="s">
        <v>14</v>
      </c>
      <c r="C14" s="3" t="s">
        <v>15</v>
      </c>
    </row>
    <row r="15" spans="2:3" ht="19" customHeight="1" x14ac:dyDescent="0.2">
      <c r="B15" s="2"/>
      <c r="C15" s="3" t="s">
        <v>16</v>
      </c>
    </row>
    <row r="16" spans="2:3" ht="11" customHeight="1" x14ac:dyDescent="0.2"/>
    <row r="17" spans="2:3" ht="23" customHeight="1" x14ac:dyDescent="0.2">
      <c r="B17" s="32" t="s">
        <v>17</v>
      </c>
      <c r="C17" s="33"/>
    </row>
    <row r="18" spans="2:3" ht="19" customHeight="1" x14ac:dyDescent="0.2">
      <c r="B18" s="4" t="s">
        <v>8</v>
      </c>
      <c r="C18" s="3" t="s">
        <v>18</v>
      </c>
    </row>
    <row r="19" spans="2:3" ht="19" customHeight="1" x14ac:dyDescent="0.2">
      <c r="B19" s="4" t="s">
        <v>10</v>
      </c>
      <c r="C19" s="3" t="s">
        <v>19</v>
      </c>
    </row>
    <row r="20" spans="2:3" ht="19" customHeight="1" x14ac:dyDescent="0.2">
      <c r="B20" s="4" t="s">
        <v>12</v>
      </c>
      <c r="C20" s="3" t="s">
        <v>20</v>
      </c>
    </row>
    <row r="21" spans="2:3" ht="21" customHeight="1" x14ac:dyDescent="0.2">
      <c r="B21" s="5" t="s">
        <v>21</v>
      </c>
      <c r="C21" s="6" t="s">
        <v>22</v>
      </c>
    </row>
    <row r="22" spans="2:3" ht="11" customHeight="1" x14ac:dyDescent="0.2"/>
    <row r="23" spans="2:3" ht="23" customHeight="1" x14ac:dyDescent="0.2">
      <c r="B23" s="32" t="s">
        <v>23</v>
      </c>
      <c r="C23" s="33"/>
    </row>
    <row r="24" spans="2:3" ht="19" customHeight="1" x14ac:dyDescent="0.2">
      <c r="B24" s="2"/>
      <c r="C24" s="3" t="s">
        <v>24</v>
      </c>
    </row>
    <row r="25" spans="2:3" ht="19" customHeight="1" x14ac:dyDescent="0.2">
      <c r="B25" s="2"/>
      <c r="C25" s="3" t="s">
        <v>25</v>
      </c>
    </row>
    <row r="26" spans="2:3" ht="19" customHeight="1" x14ac:dyDescent="0.2">
      <c r="B26" s="2"/>
      <c r="C26" s="3" t="s">
        <v>26</v>
      </c>
    </row>
    <row r="27" spans="2:3" ht="19" customHeight="1" x14ac:dyDescent="0.2">
      <c r="B27" s="2"/>
      <c r="C27" s="3" t="s">
        <v>27</v>
      </c>
    </row>
    <row r="28" spans="2:3" ht="21" customHeight="1" x14ac:dyDescent="0.2">
      <c r="B28" s="5" t="s">
        <v>21</v>
      </c>
      <c r="C28" s="6" t="s">
        <v>28</v>
      </c>
    </row>
    <row r="29" spans="2:3" ht="11" customHeight="1" x14ac:dyDescent="0.2"/>
    <row r="30" spans="2:3" ht="23" customHeight="1" x14ac:dyDescent="0.2">
      <c r="B30" s="32" t="s">
        <v>29</v>
      </c>
      <c r="C30" s="33"/>
    </row>
    <row r="31" spans="2:3" ht="19" customHeight="1" x14ac:dyDescent="0.2">
      <c r="B31" s="4" t="s">
        <v>8</v>
      </c>
      <c r="C31" s="3" t="s">
        <v>30</v>
      </c>
    </row>
    <row r="32" spans="2:3" ht="19" customHeight="1" x14ac:dyDescent="0.2">
      <c r="B32" s="4" t="s">
        <v>10</v>
      </c>
      <c r="C32" s="3" t="s">
        <v>31</v>
      </c>
    </row>
    <row r="33" spans="2:3" ht="19" customHeight="1" x14ac:dyDescent="0.2">
      <c r="B33" s="4" t="s">
        <v>12</v>
      </c>
      <c r="C33" s="3" t="s">
        <v>32</v>
      </c>
    </row>
    <row r="34" spans="2:3" ht="11" customHeight="1" x14ac:dyDescent="0.2"/>
    <row r="35" spans="2:3" ht="11" customHeight="1" x14ac:dyDescent="0.2"/>
    <row r="36" spans="2:3" ht="30" customHeight="1" x14ac:dyDescent="0.2">
      <c r="B36" s="34" t="s">
        <v>33</v>
      </c>
      <c r="C36" s="33"/>
    </row>
    <row r="37" spans="2:3" ht="20" customHeight="1" x14ac:dyDescent="0.2">
      <c r="C37" s="1" t="s">
        <v>34</v>
      </c>
    </row>
    <row r="38" spans="2:3" ht="11" customHeight="1" x14ac:dyDescent="0.2"/>
    <row r="39" spans="2:3" ht="23" customHeight="1" x14ac:dyDescent="0.2">
      <c r="B39" s="32" t="s">
        <v>35</v>
      </c>
      <c r="C39" s="33"/>
    </row>
    <row r="40" spans="2:3" ht="19" customHeight="1" x14ac:dyDescent="0.2">
      <c r="B40" s="4" t="s">
        <v>8</v>
      </c>
      <c r="C40" s="3" t="s">
        <v>36</v>
      </c>
    </row>
    <row r="41" spans="2:3" ht="19" customHeight="1" x14ac:dyDescent="0.2">
      <c r="B41" s="4" t="s">
        <v>10</v>
      </c>
      <c r="C41" s="3" t="s">
        <v>37</v>
      </c>
    </row>
    <row r="42" spans="2:3" ht="19" customHeight="1" x14ac:dyDescent="0.2">
      <c r="B42" s="4" t="s">
        <v>12</v>
      </c>
      <c r="C42" s="3" t="s">
        <v>38</v>
      </c>
    </row>
    <row r="43" spans="2:3" ht="21" customHeight="1" x14ac:dyDescent="0.2">
      <c r="B43" s="5" t="s">
        <v>21</v>
      </c>
      <c r="C43" s="6" t="s">
        <v>39</v>
      </c>
    </row>
    <row r="44" spans="2:3" ht="11" customHeight="1" x14ac:dyDescent="0.2"/>
    <row r="45" spans="2:3" ht="23" customHeight="1" x14ac:dyDescent="0.2">
      <c r="B45" s="32" t="s">
        <v>40</v>
      </c>
      <c r="C45" s="33"/>
    </row>
    <row r="46" spans="2:3" ht="19" customHeight="1" x14ac:dyDescent="0.2">
      <c r="B46" s="4" t="s">
        <v>8</v>
      </c>
      <c r="C46" s="3" t="s">
        <v>41</v>
      </c>
    </row>
    <row r="47" spans="2:3" ht="19" customHeight="1" x14ac:dyDescent="0.2">
      <c r="B47" s="4" t="s">
        <v>10</v>
      </c>
      <c r="C47" s="3" t="s">
        <v>42</v>
      </c>
    </row>
    <row r="48" spans="2:3" ht="19" customHeight="1" x14ac:dyDescent="0.2">
      <c r="B48" s="4" t="s">
        <v>12</v>
      </c>
      <c r="C48" s="3" t="s">
        <v>43</v>
      </c>
    </row>
    <row r="49" spans="2:3" ht="19" customHeight="1" x14ac:dyDescent="0.2">
      <c r="B49" s="4" t="s">
        <v>14</v>
      </c>
      <c r="C49" s="3" t="s">
        <v>44</v>
      </c>
    </row>
    <row r="50" spans="2:3" ht="19" customHeight="1" x14ac:dyDescent="0.2">
      <c r="B50" s="2"/>
      <c r="C50" s="3" t="s">
        <v>45</v>
      </c>
    </row>
    <row r="51" spans="2:3" ht="11" customHeight="1" x14ac:dyDescent="0.2"/>
    <row r="52" spans="2:3" ht="23" customHeight="1" x14ac:dyDescent="0.2">
      <c r="B52" s="32" t="s">
        <v>46</v>
      </c>
      <c r="C52" s="33"/>
    </row>
    <row r="53" spans="2:3" ht="19" customHeight="1" x14ac:dyDescent="0.2">
      <c r="B53" s="4" t="s">
        <v>8</v>
      </c>
      <c r="C53" s="3" t="s">
        <v>47</v>
      </c>
    </row>
    <row r="54" spans="2:3" ht="19" customHeight="1" x14ac:dyDescent="0.2">
      <c r="B54" s="4" t="s">
        <v>10</v>
      </c>
      <c r="C54" s="3" t="s">
        <v>48</v>
      </c>
    </row>
    <row r="55" spans="2:3" ht="19" customHeight="1" x14ac:dyDescent="0.2">
      <c r="B55" s="4" t="s">
        <v>12</v>
      </c>
      <c r="C55" s="3" t="s">
        <v>49</v>
      </c>
    </row>
    <row r="56" spans="2:3" ht="19" customHeight="1" x14ac:dyDescent="0.2">
      <c r="B56" s="2"/>
      <c r="C56" s="3" t="s">
        <v>50</v>
      </c>
    </row>
    <row r="57" spans="2:3" ht="11" customHeight="1" x14ac:dyDescent="0.2"/>
    <row r="58" spans="2:3" ht="23" customHeight="1" x14ac:dyDescent="0.2">
      <c r="B58" s="32" t="s">
        <v>51</v>
      </c>
      <c r="C58" s="33"/>
    </row>
    <row r="59" spans="2:3" ht="19" customHeight="1" x14ac:dyDescent="0.2">
      <c r="B59" s="2"/>
      <c r="C59" s="3" t="s">
        <v>52</v>
      </c>
    </row>
    <row r="60" spans="2:3" ht="19" customHeight="1" x14ac:dyDescent="0.2">
      <c r="B60" s="2"/>
      <c r="C60" s="3" t="s">
        <v>53</v>
      </c>
    </row>
    <row r="61" spans="2:3" ht="11" customHeight="1" x14ac:dyDescent="0.2"/>
    <row r="62" spans="2:3" ht="23" customHeight="1" x14ac:dyDescent="0.2">
      <c r="B62" s="32" t="s">
        <v>54</v>
      </c>
      <c r="C62" s="33"/>
    </row>
    <row r="63" spans="2:3" ht="19" customHeight="1" x14ac:dyDescent="0.2">
      <c r="B63" s="2"/>
      <c r="C63" s="3" t="s">
        <v>55</v>
      </c>
    </row>
    <row r="64" spans="2:3" ht="19" customHeight="1" x14ac:dyDescent="0.2">
      <c r="B64" s="2"/>
      <c r="C64" s="3" t="s">
        <v>56</v>
      </c>
    </row>
    <row r="65" spans="2:3" ht="19" customHeight="1" x14ac:dyDescent="0.2">
      <c r="B65" s="2"/>
      <c r="C65" s="3" t="s">
        <v>57</v>
      </c>
    </row>
    <row r="66" spans="2:3" ht="21" customHeight="1" x14ac:dyDescent="0.2">
      <c r="B66" s="5" t="s">
        <v>21</v>
      </c>
      <c r="C66" s="6" t="s">
        <v>58</v>
      </c>
    </row>
    <row r="67" spans="2:3" ht="11" customHeight="1" x14ac:dyDescent="0.2"/>
    <row r="68" spans="2:3" ht="23" customHeight="1" x14ac:dyDescent="0.2">
      <c r="B68" s="32" t="s">
        <v>59</v>
      </c>
      <c r="C68" s="33"/>
    </row>
    <row r="69" spans="2:3" ht="19" customHeight="1" x14ac:dyDescent="0.2">
      <c r="B69" s="2"/>
      <c r="C69" s="3" t="s">
        <v>60</v>
      </c>
    </row>
    <row r="70" spans="2:3" ht="19" customHeight="1" x14ac:dyDescent="0.2">
      <c r="B70" s="2"/>
      <c r="C70" s="3" t="s">
        <v>61</v>
      </c>
    </row>
    <row r="71" spans="2:3" ht="19" customHeight="1" x14ac:dyDescent="0.2">
      <c r="B71" s="2"/>
      <c r="C71" s="3" t="s">
        <v>62</v>
      </c>
    </row>
    <row r="72" spans="2:3" ht="19" customHeight="1" x14ac:dyDescent="0.2">
      <c r="B72" s="2"/>
      <c r="C72" s="3" t="s">
        <v>63</v>
      </c>
    </row>
    <row r="73" spans="2:3" ht="19" customHeight="1" x14ac:dyDescent="0.2">
      <c r="B73" s="2"/>
      <c r="C73" s="3" t="s">
        <v>64</v>
      </c>
    </row>
    <row r="74" spans="2:3" ht="11" customHeight="1" x14ac:dyDescent="0.2"/>
    <row r="75" spans="2:3" ht="23" customHeight="1" x14ac:dyDescent="0.2">
      <c r="B75" s="32" t="s">
        <v>65</v>
      </c>
      <c r="C75" s="33"/>
    </row>
    <row r="76" spans="2:3" ht="19" customHeight="1" x14ac:dyDescent="0.2">
      <c r="B76" s="4" t="s">
        <v>8</v>
      </c>
      <c r="C76" s="3" t="s">
        <v>66</v>
      </c>
    </row>
    <row r="77" spans="2:3" ht="19" customHeight="1" x14ac:dyDescent="0.2">
      <c r="B77" s="4" t="s">
        <v>10</v>
      </c>
      <c r="C77" s="3" t="s">
        <v>67</v>
      </c>
    </row>
    <row r="78" spans="2:3" ht="19" customHeight="1" x14ac:dyDescent="0.2">
      <c r="B78" s="4" t="s">
        <v>12</v>
      </c>
      <c r="C78" s="3" t="s">
        <v>68</v>
      </c>
    </row>
    <row r="79" spans="2:3" ht="19" customHeight="1" x14ac:dyDescent="0.2">
      <c r="B79" s="2"/>
      <c r="C79" s="3" t="s">
        <v>69</v>
      </c>
    </row>
    <row r="80" spans="2:3" ht="19" customHeight="1" x14ac:dyDescent="0.2">
      <c r="B80" s="2"/>
      <c r="C80" s="3" t="s">
        <v>70</v>
      </c>
    </row>
    <row r="81" spans="2:3" ht="38" customHeight="1" x14ac:dyDescent="0.2">
      <c r="B81" s="5" t="s">
        <v>21</v>
      </c>
      <c r="C81" s="7" t="s">
        <v>71</v>
      </c>
    </row>
    <row r="82" spans="2:3" ht="19" customHeight="1" x14ac:dyDescent="0.2">
      <c r="B82" s="2"/>
      <c r="C82" s="3" t="s">
        <v>72</v>
      </c>
    </row>
  </sheetData>
  <mergeCells count="14">
    <mergeCell ref="B1:C1"/>
    <mergeCell ref="B4:C4"/>
    <mergeCell ref="B75:C75"/>
    <mergeCell ref="B58:C58"/>
    <mergeCell ref="B10:C10"/>
    <mergeCell ref="B45:C45"/>
    <mergeCell ref="B23:C23"/>
    <mergeCell ref="B36:C36"/>
    <mergeCell ref="B17:C17"/>
    <mergeCell ref="B39:C39"/>
    <mergeCell ref="B52:C52"/>
    <mergeCell ref="B30:C30"/>
    <mergeCell ref="B62:C62"/>
    <mergeCell ref="B68:C68"/>
  </mergeCells>
  <pageMargins left="0.75" right="0.75" top="1" bottom="1" header="0.5" footer="0.5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31"/>
  <sheetViews>
    <sheetView showGridLines="0" workbookViewId="0">
      <selection activeCell="C34" sqref="C34"/>
    </sheetView>
  </sheetViews>
  <sheetFormatPr baseColWidth="10" defaultColWidth="8.83203125" defaultRowHeight="15" x14ac:dyDescent="0.2"/>
  <cols>
    <col min="1" max="1" width="36.5" customWidth="1"/>
    <col min="2" max="2" width="11" customWidth="1"/>
    <col min="3" max="3" width="13" customWidth="1"/>
    <col min="4" max="4" width="11" customWidth="1"/>
    <col min="5" max="5" width="13" customWidth="1"/>
    <col min="6" max="8" width="14" customWidth="1"/>
    <col min="9" max="10" width="13" customWidth="1"/>
    <col min="11" max="11" width="15" customWidth="1"/>
    <col min="12" max="13" width="2" customWidth="1"/>
    <col min="14" max="20" width="11" customWidth="1"/>
    <col min="21" max="21" width="3" customWidth="1"/>
  </cols>
  <sheetData>
    <row r="1" spans="1:20" ht="26" customHeight="1" x14ac:dyDescent="0.2">
      <c r="A1" s="41" t="s">
        <v>73</v>
      </c>
      <c r="B1" s="33"/>
      <c r="C1" s="33"/>
      <c r="D1" s="33"/>
      <c r="E1" s="33"/>
      <c r="F1" s="33"/>
      <c r="G1" s="33"/>
      <c r="H1" s="33"/>
      <c r="I1" s="33"/>
      <c r="J1" s="33"/>
      <c r="K1" s="33"/>
    </row>
    <row r="2" spans="1:20" ht="30" customHeight="1" x14ac:dyDescent="0.2">
      <c r="A2" s="47" t="s">
        <v>74</v>
      </c>
      <c r="B2" s="33"/>
      <c r="C2" s="33"/>
      <c r="D2" s="33"/>
      <c r="E2" s="33"/>
      <c r="F2" s="33"/>
      <c r="G2" s="33"/>
      <c r="H2" s="33"/>
      <c r="I2" s="33"/>
      <c r="J2" s="33"/>
      <c r="K2" s="33"/>
      <c r="N2" s="8" t="s">
        <v>75</v>
      </c>
    </row>
    <row r="3" spans="1:20" x14ac:dyDescent="0.2">
      <c r="N3" s="9" t="str">
        <f>IF($D$16="","Line of best fit - fill in the table first","Line of best fit:   absorbance = "&amp;TEXT($D$16,"0.000")&amp;" x concentration + "&amp;TEXT($D$17,"0.000")&amp;",   R² = "&amp;TEXT($D$18,"0.0000"))</f>
        <v>Line of best fit - fill in the table first</v>
      </c>
    </row>
    <row r="4" spans="1:20" x14ac:dyDescent="0.2">
      <c r="A4" s="10" t="s">
        <v>76</v>
      </c>
      <c r="B4" s="11">
        <v>0.01</v>
      </c>
      <c r="C4" s="35" t="s">
        <v>77</v>
      </c>
      <c r="D4" s="33"/>
      <c r="E4" s="12">
        <v>610</v>
      </c>
      <c r="F4" s="35" t="s">
        <v>78</v>
      </c>
      <c r="G4" s="33"/>
      <c r="H4" s="12">
        <v>0.01</v>
      </c>
    </row>
    <row r="5" spans="1:20" x14ac:dyDescent="0.2">
      <c r="A5" s="10" t="s">
        <v>79</v>
      </c>
      <c r="B5" s="13">
        <v>0.1</v>
      </c>
      <c r="N5" s="8" t="s">
        <v>80</v>
      </c>
    </row>
    <row r="6" spans="1:20" ht="34" customHeight="1" x14ac:dyDescent="0.2">
      <c r="A6" s="14" t="s">
        <v>81</v>
      </c>
      <c r="B6" s="14" t="s">
        <v>82</v>
      </c>
      <c r="C6" s="14" t="s">
        <v>83</v>
      </c>
      <c r="D6" s="14" t="s">
        <v>84</v>
      </c>
      <c r="E6" s="14" t="s">
        <v>85</v>
      </c>
      <c r="F6" s="14" t="s">
        <v>86</v>
      </c>
      <c r="G6" s="14" t="s">
        <v>87</v>
      </c>
      <c r="H6" s="14" t="s">
        <v>88</v>
      </c>
      <c r="I6" s="14" t="s">
        <v>89</v>
      </c>
      <c r="J6" s="14" t="s">
        <v>90</v>
      </c>
      <c r="K6" s="14" t="s">
        <v>91</v>
      </c>
      <c r="N6" s="15" t="s">
        <v>92</v>
      </c>
      <c r="O6" s="15" t="s">
        <v>93</v>
      </c>
      <c r="P6" s="15" t="s">
        <v>94</v>
      </c>
      <c r="Q6" s="15" t="s">
        <v>95</v>
      </c>
      <c r="R6" s="15" t="s">
        <v>96</v>
      </c>
      <c r="S6" s="15" t="s">
        <v>97</v>
      </c>
      <c r="T6" s="15" t="s">
        <v>98</v>
      </c>
    </row>
    <row r="7" spans="1:20" x14ac:dyDescent="0.2">
      <c r="A7" s="16" t="s">
        <v>99</v>
      </c>
      <c r="B7" s="17">
        <v>0</v>
      </c>
      <c r="C7" s="17">
        <v>9.9</v>
      </c>
      <c r="D7" s="18">
        <f t="shared" ref="D7:D12" si="0">B7+C7+$B$5</f>
        <v>10</v>
      </c>
      <c r="E7" s="19">
        <f t="shared" ref="E7:E12" si="1">IFERROR($B$4*B7/D7,"")</f>
        <v>0</v>
      </c>
      <c r="F7" s="20"/>
      <c r="G7" s="20"/>
      <c r="H7" s="20"/>
      <c r="I7" s="19" t="str">
        <f t="shared" ref="I7:I12" si="2">IF(COUNT(F7:H7)=0,"",AVERAGE(F7:H7))</f>
        <v/>
      </c>
      <c r="J7" s="19" t="str">
        <f t="shared" ref="J7:J12" si="3">IF(COUNT(F7:H7)&lt;2,"",(MAX(F7:H7)-MIN(F7:H7))/2)</f>
        <v/>
      </c>
      <c r="K7" s="12" t="s">
        <v>100</v>
      </c>
      <c r="N7" s="21" t="e">
        <f t="shared" ref="N7:N12" si="4">IF($I7="",NA(),$I7)</f>
        <v>#N/A</v>
      </c>
      <c r="O7" s="21" t="e">
        <f t="shared" ref="O7:O12" si="5">IF(AND($K7="Y",$I7&lt;&gt;""),$E7,NA())</f>
        <v>#N/A</v>
      </c>
      <c r="P7" s="21" t="e">
        <f t="shared" ref="P7:P12" si="6">IF(AND($K7="Y",$I7&lt;&gt;""),$I7,NA())</f>
        <v>#N/A</v>
      </c>
      <c r="Q7" s="21" t="str">
        <f t="shared" ref="Q7:Q12" si="7">IF(AND($K7="Y",$I7&lt;&gt;""),$E7,"")</f>
        <v/>
      </c>
      <c r="R7" s="21" t="str">
        <f t="shared" ref="R7:R12" si="8">IF(AND($K7="Y",$I7&lt;&gt;""),$I7,"")</f>
        <v/>
      </c>
      <c r="S7" s="21" t="str">
        <f t="shared" ref="S7:S12" si="9">IFERROR(IF(AND($K7="Y",$I7&lt;&gt;""),$I7-($D$16*$E7+$D$17),""),"")</f>
        <v/>
      </c>
      <c r="T7" s="21" t="str">
        <f t="shared" ref="T7:T12" si="10">IFERROR(ABS($S7),"")</f>
        <v/>
      </c>
    </row>
    <row r="8" spans="1:20" x14ac:dyDescent="0.2">
      <c r="A8" s="16" t="s">
        <v>101</v>
      </c>
      <c r="B8" s="17">
        <v>1</v>
      </c>
      <c r="C8" s="17">
        <v>8.9</v>
      </c>
      <c r="D8" s="18">
        <f t="shared" si="0"/>
        <v>10</v>
      </c>
      <c r="E8" s="19">
        <f t="shared" si="1"/>
        <v>1E-3</v>
      </c>
      <c r="F8" s="20"/>
      <c r="G8" s="20"/>
      <c r="H8" s="20"/>
      <c r="I8" s="19" t="str">
        <f t="shared" si="2"/>
        <v/>
      </c>
      <c r="J8" s="19" t="str">
        <f t="shared" si="3"/>
        <v/>
      </c>
      <c r="K8" s="12" t="s">
        <v>100</v>
      </c>
      <c r="N8" s="21" t="e">
        <f t="shared" si="4"/>
        <v>#N/A</v>
      </c>
      <c r="O8" s="21" t="e">
        <f t="shared" si="5"/>
        <v>#N/A</v>
      </c>
      <c r="P8" s="21" t="e">
        <f t="shared" si="6"/>
        <v>#N/A</v>
      </c>
      <c r="Q8" s="21" t="str">
        <f t="shared" si="7"/>
        <v/>
      </c>
      <c r="R8" s="21" t="str">
        <f t="shared" si="8"/>
        <v/>
      </c>
      <c r="S8" s="21" t="str">
        <f t="shared" si="9"/>
        <v/>
      </c>
      <c r="T8" s="21" t="str">
        <f t="shared" si="10"/>
        <v/>
      </c>
    </row>
    <row r="9" spans="1:20" x14ac:dyDescent="0.2">
      <c r="A9" s="16" t="s">
        <v>102</v>
      </c>
      <c r="B9" s="17">
        <v>2</v>
      </c>
      <c r="C9" s="17">
        <v>7.9</v>
      </c>
      <c r="D9" s="18">
        <f t="shared" si="0"/>
        <v>10</v>
      </c>
      <c r="E9" s="19">
        <f t="shared" si="1"/>
        <v>2E-3</v>
      </c>
      <c r="F9" s="20"/>
      <c r="G9" s="20"/>
      <c r="H9" s="20"/>
      <c r="I9" s="19" t="str">
        <f t="shared" si="2"/>
        <v/>
      </c>
      <c r="J9" s="19" t="str">
        <f t="shared" si="3"/>
        <v/>
      </c>
      <c r="K9" s="12" t="s">
        <v>100</v>
      </c>
      <c r="N9" s="21" t="e">
        <f t="shared" si="4"/>
        <v>#N/A</v>
      </c>
      <c r="O9" s="21" t="e">
        <f t="shared" si="5"/>
        <v>#N/A</v>
      </c>
      <c r="P9" s="21" t="e">
        <f t="shared" si="6"/>
        <v>#N/A</v>
      </c>
      <c r="Q9" s="21" t="str">
        <f t="shared" si="7"/>
        <v/>
      </c>
      <c r="R9" s="21" t="str">
        <f t="shared" si="8"/>
        <v/>
      </c>
      <c r="S9" s="21" t="str">
        <f t="shared" si="9"/>
        <v/>
      </c>
      <c r="T9" s="21" t="str">
        <f t="shared" si="10"/>
        <v/>
      </c>
    </row>
    <row r="10" spans="1:20" x14ac:dyDescent="0.2">
      <c r="A10" s="16" t="s">
        <v>103</v>
      </c>
      <c r="B10" s="17">
        <v>3</v>
      </c>
      <c r="C10" s="17">
        <v>6.9</v>
      </c>
      <c r="D10" s="18">
        <f t="shared" si="0"/>
        <v>10</v>
      </c>
      <c r="E10" s="19">
        <f t="shared" si="1"/>
        <v>3.0000000000000001E-3</v>
      </c>
      <c r="F10" s="20"/>
      <c r="G10" s="20"/>
      <c r="H10" s="20"/>
      <c r="I10" s="19" t="str">
        <f t="shared" si="2"/>
        <v/>
      </c>
      <c r="J10" s="19" t="str">
        <f t="shared" si="3"/>
        <v/>
      </c>
      <c r="K10" s="12" t="s">
        <v>100</v>
      </c>
      <c r="N10" s="21" t="e">
        <f t="shared" si="4"/>
        <v>#N/A</v>
      </c>
      <c r="O10" s="21" t="e">
        <f t="shared" si="5"/>
        <v>#N/A</v>
      </c>
      <c r="P10" s="21" t="e">
        <f t="shared" si="6"/>
        <v>#N/A</v>
      </c>
      <c r="Q10" s="21" t="str">
        <f t="shared" si="7"/>
        <v/>
      </c>
      <c r="R10" s="21" t="str">
        <f t="shared" si="8"/>
        <v/>
      </c>
      <c r="S10" s="21" t="str">
        <f t="shared" si="9"/>
        <v/>
      </c>
      <c r="T10" s="21" t="str">
        <f t="shared" si="10"/>
        <v/>
      </c>
    </row>
    <row r="11" spans="1:20" x14ac:dyDescent="0.2">
      <c r="A11" s="16" t="s">
        <v>104</v>
      </c>
      <c r="B11" s="17">
        <v>4</v>
      </c>
      <c r="C11" s="17">
        <v>5.9</v>
      </c>
      <c r="D11" s="18">
        <f t="shared" si="0"/>
        <v>10</v>
      </c>
      <c r="E11" s="19">
        <f t="shared" si="1"/>
        <v>4.0000000000000001E-3</v>
      </c>
      <c r="F11" s="20"/>
      <c r="G11" s="20"/>
      <c r="H11" s="20"/>
      <c r="I11" s="19" t="str">
        <f t="shared" si="2"/>
        <v/>
      </c>
      <c r="J11" s="19" t="str">
        <f t="shared" si="3"/>
        <v/>
      </c>
      <c r="K11" s="12" t="s">
        <v>100</v>
      </c>
      <c r="N11" s="21" t="e">
        <f t="shared" si="4"/>
        <v>#N/A</v>
      </c>
      <c r="O11" s="21" t="e">
        <f t="shared" si="5"/>
        <v>#N/A</v>
      </c>
      <c r="P11" s="21" t="e">
        <f t="shared" si="6"/>
        <v>#N/A</v>
      </c>
      <c r="Q11" s="21" t="str">
        <f t="shared" si="7"/>
        <v/>
      </c>
      <c r="R11" s="21" t="str">
        <f t="shared" si="8"/>
        <v/>
      </c>
      <c r="S11" s="21" t="str">
        <f t="shared" si="9"/>
        <v/>
      </c>
      <c r="T11" s="21" t="str">
        <f t="shared" si="10"/>
        <v/>
      </c>
    </row>
    <row r="12" spans="1:20" x14ac:dyDescent="0.2">
      <c r="A12" s="16" t="s">
        <v>105</v>
      </c>
      <c r="B12" s="17">
        <v>6</v>
      </c>
      <c r="C12" s="17">
        <v>3.9</v>
      </c>
      <c r="D12" s="18">
        <f t="shared" si="0"/>
        <v>10</v>
      </c>
      <c r="E12" s="19">
        <f t="shared" si="1"/>
        <v>6.0000000000000001E-3</v>
      </c>
      <c r="F12" s="20"/>
      <c r="G12" s="20"/>
      <c r="H12" s="20"/>
      <c r="I12" s="19" t="str">
        <f t="shared" si="2"/>
        <v/>
      </c>
      <c r="J12" s="19" t="str">
        <f t="shared" si="3"/>
        <v/>
      </c>
      <c r="K12" s="12" t="s">
        <v>100</v>
      </c>
      <c r="N12" s="21" t="e">
        <f t="shared" si="4"/>
        <v>#N/A</v>
      </c>
      <c r="O12" s="21" t="e">
        <f t="shared" si="5"/>
        <v>#N/A</v>
      </c>
      <c r="P12" s="21" t="e">
        <f t="shared" si="6"/>
        <v>#N/A</v>
      </c>
      <c r="Q12" s="21" t="str">
        <f t="shared" si="7"/>
        <v/>
      </c>
      <c r="R12" s="21" t="str">
        <f t="shared" si="8"/>
        <v/>
      </c>
      <c r="S12" s="21" t="str">
        <f t="shared" si="9"/>
        <v/>
      </c>
      <c r="T12" s="21" t="str">
        <f t="shared" si="10"/>
        <v/>
      </c>
    </row>
    <row r="14" spans="1:20" ht="20" customHeight="1" x14ac:dyDescent="0.2">
      <c r="A14" s="44" t="s">
        <v>106</v>
      </c>
      <c r="B14" s="33"/>
      <c r="C14" s="33"/>
      <c r="D14" s="33"/>
      <c r="E14" s="33"/>
      <c r="F14" s="60" t="s">
        <v>108</v>
      </c>
      <c r="G14" s="61"/>
      <c r="H14" s="61"/>
      <c r="I14" s="61"/>
      <c r="J14" s="61"/>
      <c r="K14" s="61"/>
    </row>
    <row r="15" spans="1:20" x14ac:dyDescent="0.2">
      <c r="A15" s="40" t="s">
        <v>107</v>
      </c>
      <c r="B15" s="33"/>
      <c r="C15" s="33"/>
      <c r="D15" s="22">
        <f>COUNT($Q$7:$Q$12)</f>
        <v>0</v>
      </c>
      <c r="F15" s="24" t="s">
        <v>110</v>
      </c>
      <c r="G15" s="24"/>
      <c r="H15" s="62"/>
      <c r="I15" s="58" t="str">
        <f>IFERROR(INDEX($A$7:$A$12,MATCH(MAX($T$7:$T$12),$T$7:$T$12,0))&amp;"   -   off by "&amp;TEXT(MAX($T$7:$T$12),"0.000"),"")</f>
        <v/>
      </c>
      <c r="J15" s="59"/>
      <c r="K15" s="59"/>
    </row>
    <row r="16" spans="1:20" x14ac:dyDescent="0.2">
      <c r="A16" s="40" t="s">
        <v>109</v>
      </c>
      <c r="B16" s="33"/>
      <c r="C16" s="33"/>
      <c r="D16" s="23" t="str">
        <f>IFERROR(SLOPE($R$7:$R$12,$Q$7:$Q$12),"")</f>
        <v/>
      </c>
      <c r="F16" s="38" t="s">
        <v>113</v>
      </c>
      <c r="G16" s="38"/>
      <c r="H16" s="57"/>
      <c r="I16" s="63">
        <f>IFERROR(SUMPRODUCT(($E$7:$E$12&gt;0)*($I$7:$I$12&lt;&gt;"")*(($I$7:$I$12&gt;1)+($I$7:$I$12&lt;0.1))),"")</f>
        <v>0</v>
      </c>
      <c r="J16" s="64"/>
      <c r="K16" s="64"/>
    </row>
    <row r="17" spans="1:16" x14ac:dyDescent="0.2">
      <c r="A17" s="40" t="s">
        <v>111</v>
      </c>
      <c r="B17" s="33"/>
      <c r="C17" s="33"/>
      <c r="D17" s="23" t="str">
        <f>IFERROR(INTERCEPT($R$7:$R$12,$Q$7:$Q$12),"")</f>
        <v/>
      </c>
    </row>
    <row r="18" spans="1:16" x14ac:dyDescent="0.2">
      <c r="A18" s="40" t="s">
        <v>112</v>
      </c>
      <c r="B18" s="33"/>
      <c r="C18" s="33"/>
      <c r="D18" s="25" t="str">
        <f>IFERROR(RSQ($R$7:$R$12,$Q$7:$Q$12),"")</f>
        <v/>
      </c>
    </row>
    <row r="19" spans="1:16" x14ac:dyDescent="0.2">
      <c r="A19" s="45" t="s">
        <v>114</v>
      </c>
      <c r="B19" s="33"/>
      <c r="C19" s="33"/>
      <c r="D19" s="39" t="str">
        <f>IF($D$16="","(fill in the table first)","absorbance = "&amp;TEXT($D$16,"0.000")&amp;" x concentration in % + "&amp;TEXT($D$17,"0.000"))</f>
        <v>(fill in the table first)</v>
      </c>
      <c r="E19" s="33"/>
      <c r="F19" s="33"/>
      <c r="G19" s="33"/>
      <c r="H19" s="33"/>
    </row>
    <row r="20" spans="1:16" x14ac:dyDescent="0.2">
      <c r="A20" s="40" t="s">
        <v>115</v>
      </c>
      <c r="B20" s="33"/>
      <c r="C20" s="33"/>
      <c r="D20" s="23">
        <f>IFERROR(MAX($R$7:$R$12),"")</f>
        <v>0</v>
      </c>
    </row>
    <row r="21" spans="1:16" x14ac:dyDescent="0.2">
      <c r="A21" s="40" t="s">
        <v>116</v>
      </c>
      <c r="B21" s="33"/>
      <c r="C21" s="33"/>
      <c r="D21" s="26">
        <f>IFERROR(MAX($Q$7:$Q$12),"")</f>
        <v>0</v>
      </c>
    </row>
    <row r="22" spans="1:16" x14ac:dyDescent="0.2">
      <c r="A22" s="45" t="s">
        <v>117</v>
      </c>
      <c r="B22" s="33"/>
      <c r="C22" s="33"/>
      <c r="D22" s="46" t="str">
        <f>IF($D$16="","",IF(ABS($D$17)&lt;0.05*$D$20,"Intercept is close to zero, as it should be - no sign of a zeroing problem.","Intercept is well away from zero. Did you zero on water instead of water + iodine? That is a systematic error - say so."))</f>
        <v/>
      </c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</row>
    <row r="23" spans="1:16" x14ac:dyDescent="0.2">
      <c r="A23" s="48" t="s">
        <v>118</v>
      </c>
      <c r="B23" s="33"/>
      <c r="C23" s="33"/>
      <c r="D23" s="33"/>
      <c r="E23" s="33"/>
      <c r="F23" s="33"/>
      <c r="G23" s="33"/>
      <c r="H23" s="33"/>
      <c r="I23" s="33"/>
      <c r="J23" s="33"/>
      <c r="K23" s="33"/>
    </row>
    <row r="25" spans="1:16" ht="20" customHeight="1" x14ac:dyDescent="0.2">
      <c r="A25" s="44" t="s">
        <v>119</v>
      </c>
      <c r="B25" s="33"/>
      <c r="C25" s="33"/>
      <c r="D25" s="33"/>
      <c r="E25" s="33"/>
    </row>
    <row r="26" spans="1:16" ht="34" customHeight="1" x14ac:dyDescent="0.2">
      <c r="A26" s="14" t="s">
        <v>120</v>
      </c>
      <c r="B26" s="14" t="s">
        <v>121</v>
      </c>
      <c r="C26" s="14" t="s">
        <v>86</v>
      </c>
      <c r="D26" s="14" t="s">
        <v>87</v>
      </c>
      <c r="E26" s="14" t="s">
        <v>88</v>
      </c>
      <c r="F26" s="14" t="s">
        <v>89</v>
      </c>
      <c r="G26" s="14" t="s">
        <v>85</v>
      </c>
      <c r="H26" s="42" t="s">
        <v>122</v>
      </c>
      <c r="I26" s="43"/>
      <c r="J26" s="43"/>
      <c r="K26" s="43"/>
    </row>
    <row r="27" spans="1:16" x14ac:dyDescent="0.2">
      <c r="A27" s="27" t="s">
        <v>123</v>
      </c>
      <c r="B27" s="28">
        <v>1</v>
      </c>
      <c r="C27" s="20"/>
      <c r="D27" s="20"/>
      <c r="E27" s="20"/>
      <c r="F27" s="19" t="str">
        <f>IF(COUNT(C27:E27)=0,"",AVERAGE(C27:E27))</f>
        <v/>
      </c>
      <c r="G27" s="29" t="str">
        <f>IF(OR($F27="",$D$16=""),"",($F27-$D$17)/$D$16*$B27)</f>
        <v/>
      </c>
      <c r="H27" s="36" t="str">
        <f>IF(OR($F27="",$D$20=""),"",IF($F27&gt;$D$20,"NO - above the straight part. Dilute it and read again.",IF($F27&lt;0.05,"NO - too faint for the colorimeter to resolve.","Yes - inside the straight part.")))</f>
        <v/>
      </c>
      <c r="I27" s="37"/>
      <c r="J27" s="37"/>
      <c r="K27" s="37"/>
    </row>
    <row r="28" spans="1:16" x14ac:dyDescent="0.2">
      <c r="A28" s="27" t="s">
        <v>124</v>
      </c>
      <c r="B28" s="28">
        <v>1</v>
      </c>
      <c r="C28" s="20"/>
      <c r="D28" s="20"/>
      <c r="E28" s="20"/>
      <c r="F28" s="19" t="str">
        <f>IF(COUNT(C28:E28)=0,"",AVERAGE(C28:E28))</f>
        <v/>
      </c>
      <c r="G28" s="29" t="str">
        <f>IF(OR($F28="",$D$16=""),"",($F28-$D$17)/$D$16*$B28)</f>
        <v/>
      </c>
      <c r="H28" s="36" t="str">
        <f>IF(OR($F28="",$D$20=""),"",IF($F28&gt;$D$20,"NO - above the straight part. Dilute it and read again.",IF($F28&lt;0.05,"NO - too faint for the colorimeter to resolve.","Yes - inside the straight part.")))</f>
        <v/>
      </c>
      <c r="I28" s="37"/>
      <c r="J28" s="37"/>
      <c r="K28" s="37"/>
    </row>
    <row r="29" spans="1:16" x14ac:dyDescent="0.2">
      <c r="A29" s="27" t="s">
        <v>125</v>
      </c>
      <c r="B29" s="28">
        <v>10</v>
      </c>
      <c r="C29" s="20"/>
      <c r="D29" s="20"/>
      <c r="E29" s="20"/>
      <c r="F29" s="19" t="str">
        <f>IF(COUNT(C29:E29)=0,"",AVERAGE(C29:E29))</f>
        <v/>
      </c>
      <c r="G29" s="29" t="str">
        <f>IF(OR($F29="",$D$16=""),"",($F29-$D$17)/$D$16*$B29)</f>
        <v/>
      </c>
      <c r="H29" s="36" t="str">
        <f>IF(OR($F29="",$D$20=""),"",IF($F29&gt;$D$20,"NO - above the straight part. Dilute it and read again.",IF($F29&lt;0.05,"NO - too faint for the colorimeter to resolve.","Yes - inside the straight part.")))</f>
        <v/>
      </c>
      <c r="I29" s="37"/>
      <c r="J29" s="37"/>
      <c r="K29" s="37"/>
    </row>
    <row r="31" spans="1:16" x14ac:dyDescent="0.2">
      <c r="A31" s="49" t="s">
        <v>126</v>
      </c>
      <c r="B31" s="33"/>
      <c r="C31" s="33"/>
      <c r="D31" s="33"/>
      <c r="E31" s="33"/>
      <c r="F31" s="33"/>
      <c r="G31" s="33"/>
      <c r="H31" s="33"/>
      <c r="I31" s="33"/>
      <c r="J31" s="33"/>
      <c r="K31" s="33"/>
    </row>
  </sheetData>
  <mergeCells count="24">
    <mergeCell ref="A31:K31"/>
    <mergeCell ref="H29:K29"/>
    <mergeCell ref="A20:C20"/>
    <mergeCell ref="A19:C19"/>
    <mergeCell ref="D22:P22"/>
    <mergeCell ref="A2:K2"/>
    <mergeCell ref="A14:E14"/>
    <mergeCell ref="A15:C15"/>
    <mergeCell ref="A23:K23"/>
    <mergeCell ref="A16:C16"/>
    <mergeCell ref="A18:C18"/>
    <mergeCell ref="A21:C21"/>
    <mergeCell ref="I16:K16"/>
    <mergeCell ref="A1:K1"/>
    <mergeCell ref="C4:D4"/>
    <mergeCell ref="A17:C17"/>
    <mergeCell ref="F4:G4"/>
    <mergeCell ref="H28:K28"/>
    <mergeCell ref="F16:H16"/>
    <mergeCell ref="H27:K27"/>
    <mergeCell ref="D19:H19"/>
    <mergeCell ref="H26:K26"/>
    <mergeCell ref="A25:E25"/>
    <mergeCell ref="A22:C22"/>
  </mergeCells>
  <conditionalFormatting sqref="G27:G29">
    <cfRule type="expression" dxfId="8" priority="4">
      <formula>LEFT($H27,2)="NO"</formula>
    </cfRule>
  </conditionalFormatting>
  <conditionalFormatting sqref="I16">
    <cfRule type="cellIs" dxfId="7" priority="3" operator="greaterThan">
      <formula>0</formula>
    </cfRule>
  </conditionalFormatting>
  <conditionalFormatting sqref="K7:K12">
    <cfRule type="cellIs" dxfId="6" priority="1" operator="equal">
      <formula>"N"</formula>
    </cfRule>
    <cfRule type="cellIs" dxfId="5" priority="2" operator="equal">
      <formula>"Y"</formula>
    </cfRule>
  </conditionalFormatting>
  <dataValidations count="1">
    <dataValidation type="list" errorTitle="Y or N only" error="Type Y or N." sqref="K7:K12" xr:uid="{00000000-0002-0000-0100-000000000000}">
      <formula1>"Y,N"</formula1>
    </dataValidation>
  </dataValidations>
  <pageMargins left="0.75" right="0.75" top="1" bottom="1" header="0.5" footer="0.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31"/>
  <sheetViews>
    <sheetView showGridLines="0" workbookViewId="0">
      <selection activeCell="H33" sqref="H33"/>
    </sheetView>
  </sheetViews>
  <sheetFormatPr baseColWidth="10" defaultColWidth="8.83203125" defaultRowHeight="15" x14ac:dyDescent="0.2"/>
  <cols>
    <col min="1" max="1" width="30.6640625" customWidth="1"/>
    <col min="2" max="2" width="11" customWidth="1"/>
    <col min="3" max="3" width="13" customWidth="1"/>
    <col min="4" max="4" width="11" customWidth="1"/>
    <col min="5" max="5" width="13" customWidth="1"/>
    <col min="6" max="8" width="14" customWidth="1"/>
    <col min="9" max="10" width="13" customWidth="1"/>
    <col min="11" max="11" width="15" customWidth="1"/>
    <col min="12" max="13" width="2" customWidth="1"/>
    <col min="14" max="20" width="11" customWidth="1"/>
    <col min="21" max="21" width="3" customWidth="1"/>
  </cols>
  <sheetData>
    <row r="1" spans="1:20" ht="26" customHeight="1" x14ac:dyDescent="0.2">
      <c r="A1" s="50" t="s">
        <v>146</v>
      </c>
      <c r="B1" s="33"/>
      <c r="C1" s="33"/>
      <c r="D1" s="33"/>
      <c r="E1" s="33"/>
      <c r="F1" s="33"/>
      <c r="G1" s="33"/>
      <c r="H1" s="33"/>
      <c r="I1" s="33"/>
      <c r="J1" s="33"/>
      <c r="K1" s="33"/>
    </row>
    <row r="2" spans="1:20" ht="49" customHeight="1" x14ac:dyDescent="0.2">
      <c r="A2" s="51" t="s">
        <v>127</v>
      </c>
      <c r="B2" s="33"/>
      <c r="C2" s="33"/>
      <c r="D2" s="33"/>
      <c r="E2" s="33"/>
      <c r="F2" s="33"/>
      <c r="G2" s="33"/>
      <c r="H2" s="33"/>
      <c r="I2" s="33"/>
      <c r="J2" s="33"/>
      <c r="K2" s="33"/>
      <c r="N2" s="8" t="s">
        <v>75</v>
      </c>
    </row>
    <row r="3" spans="1:20" x14ac:dyDescent="0.2">
      <c r="N3" s="9" t="str">
        <f>IF($D$16="","Line of best fit - fill in the table first","Line of best fit:   absorbance = "&amp;TEXT($D$16,"0.000")&amp;" x concentration + "&amp;TEXT($D$17,"0.000")&amp;",   R² = "&amp;TEXT($D$18,"0.0000"))</f>
        <v>Line of best fit:   absorbance = 3.878 x concentration + 0.005,   R² = 0.9992</v>
      </c>
    </row>
    <row r="4" spans="1:20" x14ac:dyDescent="0.2">
      <c r="A4" s="10" t="s">
        <v>76</v>
      </c>
      <c r="B4" s="30">
        <v>1</v>
      </c>
      <c r="C4" s="35" t="s">
        <v>77</v>
      </c>
      <c r="D4" s="33"/>
      <c r="E4" s="12">
        <v>610</v>
      </c>
      <c r="F4" s="35" t="s">
        <v>78</v>
      </c>
      <c r="G4" s="33"/>
      <c r="H4" s="12">
        <v>0.01</v>
      </c>
    </row>
    <row r="5" spans="1:20" x14ac:dyDescent="0.2">
      <c r="A5" s="10" t="s">
        <v>79</v>
      </c>
      <c r="B5" s="13">
        <v>0</v>
      </c>
      <c r="N5" s="8" t="s">
        <v>80</v>
      </c>
    </row>
    <row r="6" spans="1:20" ht="34" customHeight="1" x14ac:dyDescent="0.2">
      <c r="A6" s="14" t="s">
        <v>81</v>
      </c>
      <c r="B6" s="14" t="s">
        <v>128</v>
      </c>
      <c r="C6" s="14" t="s">
        <v>83</v>
      </c>
      <c r="D6" s="14" t="s">
        <v>84</v>
      </c>
      <c r="E6" s="14" t="s">
        <v>85</v>
      </c>
      <c r="F6" s="14" t="s">
        <v>86</v>
      </c>
      <c r="G6" s="14" t="s">
        <v>87</v>
      </c>
      <c r="H6" s="14" t="s">
        <v>88</v>
      </c>
      <c r="I6" s="14" t="s">
        <v>89</v>
      </c>
      <c r="J6" s="14" t="s">
        <v>90</v>
      </c>
      <c r="K6" s="14" t="s">
        <v>91</v>
      </c>
      <c r="N6" s="15" t="s">
        <v>92</v>
      </c>
      <c r="O6" s="15" t="s">
        <v>93</v>
      </c>
      <c r="P6" s="15" t="s">
        <v>94</v>
      </c>
      <c r="Q6" s="15" t="s">
        <v>95</v>
      </c>
      <c r="R6" s="15" t="s">
        <v>96</v>
      </c>
      <c r="S6" s="15" t="s">
        <v>97</v>
      </c>
      <c r="T6" s="15" t="s">
        <v>98</v>
      </c>
    </row>
    <row r="7" spans="1:20" x14ac:dyDescent="0.2">
      <c r="A7" s="16" t="s">
        <v>99</v>
      </c>
      <c r="B7" s="17">
        <v>0</v>
      </c>
      <c r="C7" s="17">
        <v>10</v>
      </c>
      <c r="D7" s="18">
        <f t="shared" ref="D7:D12" si="0">B7+C7+$B$5</f>
        <v>10</v>
      </c>
      <c r="E7" s="31">
        <f t="shared" ref="E7:E12" si="1">IFERROR($B$4*B7/D7,"")</f>
        <v>0</v>
      </c>
      <c r="F7" s="20">
        <v>0</v>
      </c>
      <c r="G7" s="20">
        <v>2E-3</v>
      </c>
      <c r="H7" s="20">
        <v>1E-3</v>
      </c>
      <c r="I7" s="19">
        <f t="shared" ref="I7:I12" si="2">IF(COUNT(F7:H7)=0,"",AVERAGE(F7:H7))</f>
        <v>1E-3</v>
      </c>
      <c r="J7" s="19">
        <f t="shared" ref="J7:J12" si="3">IF(COUNT(F7:H7)&lt;2,"",(MAX(F7:H7)-MIN(F7:H7))/2)</f>
        <v>1E-3</v>
      </c>
      <c r="K7" s="12" t="s">
        <v>100</v>
      </c>
      <c r="N7" s="21">
        <f t="shared" ref="N7:N12" si="4">IF($I7="",NA(),$I7)</f>
        <v>1E-3</v>
      </c>
      <c r="O7" s="21">
        <f t="shared" ref="O7:O12" si="5">IF(AND($K7="Y",$I7&lt;&gt;""),$E7,NA())</f>
        <v>0</v>
      </c>
      <c r="P7" s="21">
        <f t="shared" ref="P7:P12" si="6">IF(AND($K7="Y",$I7&lt;&gt;""),$I7,NA())</f>
        <v>1E-3</v>
      </c>
      <c r="Q7" s="21">
        <f t="shared" ref="Q7:Q12" si="7">IF(AND($K7="Y",$I7&lt;&gt;""),$E7,"")</f>
        <v>0</v>
      </c>
      <c r="R7" s="21">
        <f t="shared" ref="R7:R12" si="8">IF(AND($K7="Y",$I7&lt;&gt;""),$I7,"")</f>
        <v>1E-3</v>
      </c>
      <c r="S7" s="21">
        <f t="shared" ref="S7:S12" si="9">IFERROR(IF(AND($K7="Y",$I7&lt;&gt;""),$I7-($D$16*$E7+$D$17),""),"")</f>
        <v>-4.3999999999999604E-3</v>
      </c>
      <c r="T7" s="21">
        <f t="shared" ref="T7:T12" si="10">IFERROR(ABS($S7),"")</f>
        <v>4.3999999999999604E-3</v>
      </c>
    </row>
    <row r="8" spans="1:20" x14ac:dyDescent="0.2">
      <c r="A8" s="16" t="s">
        <v>101</v>
      </c>
      <c r="B8" s="17">
        <v>0.5</v>
      </c>
      <c r="C8" s="17">
        <v>9.5</v>
      </c>
      <c r="D8" s="18">
        <f t="shared" si="0"/>
        <v>10</v>
      </c>
      <c r="E8" s="31">
        <f t="shared" si="1"/>
        <v>0.05</v>
      </c>
      <c r="F8" s="20">
        <v>0.19</v>
      </c>
      <c r="G8" s="20">
        <v>0.20100000000000001</v>
      </c>
      <c r="H8" s="20">
        <v>0.19700000000000001</v>
      </c>
      <c r="I8" s="19">
        <f t="shared" si="2"/>
        <v>0.19600000000000004</v>
      </c>
      <c r="J8" s="19">
        <f t="shared" si="3"/>
        <v>5.5000000000000049E-3</v>
      </c>
      <c r="K8" s="12" t="s">
        <v>100</v>
      </c>
      <c r="N8" s="21">
        <f t="shared" si="4"/>
        <v>0.19600000000000004</v>
      </c>
      <c r="O8" s="21">
        <f t="shared" si="5"/>
        <v>0.05</v>
      </c>
      <c r="P8" s="21">
        <f t="shared" si="6"/>
        <v>0.19600000000000004</v>
      </c>
      <c r="Q8" s="21">
        <f t="shared" si="7"/>
        <v>0.05</v>
      </c>
      <c r="R8" s="21">
        <f t="shared" si="8"/>
        <v>0.19600000000000004</v>
      </c>
      <c r="S8" s="21">
        <f t="shared" si="9"/>
        <v>-3.3142857142856585E-3</v>
      </c>
      <c r="T8" s="21">
        <f t="shared" si="10"/>
        <v>3.3142857142856585E-3</v>
      </c>
    </row>
    <row r="9" spans="1:20" x14ac:dyDescent="0.2">
      <c r="A9" s="16" t="s">
        <v>102</v>
      </c>
      <c r="B9" s="17">
        <v>1</v>
      </c>
      <c r="C9" s="17">
        <v>9</v>
      </c>
      <c r="D9" s="18">
        <f t="shared" si="0"/>
        <v>10</v>
      </c>
      <c r="E9" s="31">
        <f t="shared" si="1"/>
        <v>0.1</v>
      </c>
      <c r="F9" s="20">
        <v>0.39900000000000002</v>
      </c>
      <c r="G9" s="20">
        <v>0.41399999999999998</v>
      </c>
      <c r="H9" s="20">
        <v>0.40799999999999997</v>
      </c>
      <c r="I9" s="19">
        <f t="shared" si="2"/>
        <v>0.40699999999999997</v>
      </c>
      <c r="J9" s="19">
        <f t="shared" si="3"/>
        <v>7.4999999999999789E-3</v>
      </c>
      <c r="K9" s="12" t="s">
        <v>100</v>
      </c>
      <c r="N9" s="21">
        <f t="shared" si="4"/>
        <v>0.40699999999999997</v>
      </c>
      <c r="O9" s="21">
        <f t="shared" si="5"/>
        <v>0.1</v>
      </c>
      <c r="P9" s="21">
        <f t="shared" si="6"/>
        <v>0.40699999999999997</v>
      </c>
      <c r="Q9" s="21">
        <f t="shared" si="7"/>
        <v>0.1</v>
      </c>
      <c r="R9" s="21">
        <f t="shared" si="8"/>
        <v>0.40699999999999997</v>
      </c>
      <c r="S9" s="21">
        <f t="shared" si="9"/>
        <v>1.3771428571428546E-2</v>
      </c>
      <c r="T9" s="21">
        <f t="shared" si="10"/>
        <v>1.3771428571428546E-2</v>
      </c>
    </row>
    <row r="10" spans="1:20" x14ac:dyDescent="0.2">
      <c r="A10" s="16" t="s">
        <v>103</v>
      </c>
      <c r="B10" s="17">
        <v>2</v>
      </c>
      <c r="C10" s="17">
        <v>8</v>
      </c>
      <c r="D10" s="18">
        <f t="shared" si="0"/>
        <v>10</v>
      </c>
      <c r="E10" s="31">
        <f t="shared" si="1"/>
        <v>0.2</v>
      </c>
      <c r="F10" s="20">
        <v>0.76600000000000001</v>
      </c>
      <c r="G10" s="20">
        <v>0.78500000000000003</v>
      </c>
      <c r="H10" s="20">
        <v>0.77400000000000002</v>
      </c>
      <c r="I10" s="19">
        <f t="shared" si="2"/>
        <v>0.77500000000000002</v>
      </c>
      <c r="J10" s="19">
        <f t="shared" si="3"/>
        <v>9.5000000000000084E-3</v>
      </c>
      <c r="K10" s="12" t="s">
        <v>100</v>
      </c>
      <c r="N10" s="21">
        <f t="shared" si="4"/>
        <v>0.77500000000000002</v>
      </c>
      <c r="O10" s="21">
        <f t="shared" si="5"/>
        <v>0.2</v>
      </c>
      <c r="P10" s="21">
        <f t="shared" si="6"/>
        <v>0.77500000000000002</v>
      </c>
      <c r="Q10" s="21">
        <f t="shared" si="7"/>
        <v>0.2</v>
      </c>
      <c r="R10" s="21">
        <f t="shared" si="8"/>
        <v>0.77500000000000002</v>
      </c>
      <c r="S10" s="21">
        <f t="shared" si="9"/>
        <v>-6.057142857142872E-3</v>
      </c>
      <c r="T10" s="21">
        <f t="shared" si="10"/>
        <v>6.057142857142872E-3</v>
      </c>
    </row>
    <row r="11" spans="1:20" x14ac:dyDescent="0.2">
      <c r="A11" s="16" t="s">
        <v>104</v>
      </c>
      <c r="B11" s="17">
        <v>5</v>
      </c>
      <c r="C11" s="17">
        <v>5</v>
      </c>
      <c r="D11" s="18">
        <f t="shared" si="0"/>
        <v>10</v>
      </c>
      <c r="E11" s="31">
        <f t="shared" si="1"/>
        <v>0.5</v>
      </c>
      <c r="F11" s="20">
        <v>1.3879999999999999</v>
      </c>
      <c r="G11" s="20">
        <v>1.421</v>
      </c>
      <c r="H11" s="20">
        <v>1.397</v>
      </c>
      <c r="I11" s="19">
        <f t="shared" si="2"/>
        <v>1.4020000000000001</v>
      </c>
      <c r="J11" s="19">
        <f t="shared" si="3"/>
        <v>1.650000000000007E-2</v>
      </c>
      <c r="K11" s="12" t="s">
        <v>129</v>
      </c>
      <c r="N11" s="21">
        <f t="shared" si="4"/>
        <v>1.4020000000000001</v>
      </c>
      <c r="O11" s="21" t="e">
        <f t="shared" si="5"/>
        <v>#N/A</v>
      </c>
      <c r="P11" s="21" t="e">
        <f t="shared" si="6"/>
        <v>#N/A</v>
      </c>
      <c r="Q11" s="21" t="str">
        <f t="shared" si="7"/>
        <v/>
      </c>
      <c r="R11" s="21" t="str">
        <f t="shared" si="8"/>
        <v/>
      </c>
      <c r="S11" s="21" t="str">
        <f t="shared" si="9"/>
        <v/>
      </c>
      <c r="T11" s="21" t="str">
        <f t="shared" si="10"/>
        <v/>
      </c>
    </row>
    <row r="12" spans="1:20" x14ac:dyDescent="0.2">
      <c r="A12" s="16" t="s">
        <v>105</v>
      </c>
      <c r="B12" s="17">
        <v>10</v>
      </c>
      <c r="C12" s="17">
        <v>0</v>
      </c>
      <c r="D12" s="18">
        <f t="shared" si="0"/>
        <v>10</v>
      </c>
      <c r="E12" s="31">
        <f t="shared" si="1"/>
        <v>1</v>
      </c>
      <c r="F12" s="20">
        <v>1.611</v>
      </c>
      <c r="G12" s="20">
        <v>1.6579999999999999</v>
      </c>
      <c r="H12" s="20">
        <v>1.645</v>
      </c>
      <c r="I12" s="19">
        <f t="shared" si="2"/>
        <v>1.6379999999999999</v>
      </c>
      <c r="J12" s="19">
        <f t="shared" si="3"/>
        <v>2.3499999999999965E-2</v>
      </c>
      <c r="K12" s="12" t="s">
        <v>129</v>
      </c>
      <c r="N12" s="21">
        <f t="shared" si="4"/>
        <v>1.6379999999999999</v>
      </c>
      <c r="O12" s="21" t="e">
        <f t="shared" si="5"/>
        <v>#N/A</v>
      </c>
      <c r="P12" s="21" t="e">
        <f t="shared" si="6"/>
        <v>#N/A</v>
      </c>
      <c r="Q12" s="21" t="str">
        <f t="shared" si="7"/>
        <v/>
      </c>
      <c r="R12" s="21" t="str">
        <f t="shared" si="8"/>
        <v/>
      </c>
      <c r="S12" s="21" t="str">
        <f t="shared" si="9"/>
        <v/>
      </c>
      <c r="T12" s="21" t="str">
        <f t="shared" si="10"/>
        <v/>
      </c>
    </row>
    <row r="14" spans="1:20" ht="20" customHeight="1" x14ac:dyDescent="0.2">
      <c r="A14" s="44" t="s">
        <v>106</v>
      </c>
      <c r="B14" s="33"/>
      <c r="C14" s="33"/>
      <c r="D14" s="33"/>
      <c r="E14" s="33"/>
      <c r="F14" s="60" t="s">
        <v>108</v>
      </c>
      <c r="G14" s="61"/>
      <c r="H14" s="61"/>
      <c r="I14" s="61"/>
      <c r="J14" s="61"/>
      <c r="K14" s="61"/>
    </row>
    <row r="15" spans="1:20" x14ac:dyDescent="0.2">
      <c r="A15" s="40" t="s">
        <v>107</v>
      </c>
      <c r="B15" s="33"/>
      <c r="C15" s="33"/>
      <c r="D15" s="22">
        <f>COUNT($Q$7:$Q$12)</f>
        <v>4</v>
      </c>
      <c r="F15" s="24" t="s">
        <v>110</v>
      </c>
      <c r="G15" s="24"/>
      <c r="H15" s="62"/>
      <c r="I15" s="55" t="str">
        <f>IFERROR(INDEX($A$7:$A$12,MATCH(MAX($T$7:$T$12),$T$7:$T$12,0))&amp;"   -   off by "&amp;TEXT(MAX($T$7:$T$12),"0.000"),"")</f>
        <v>Standard 2   -   off by 0.014</v>
      </c>
      <c r="J15" s="56"/>
      <c r="K15" s="56"/>
    </row>
    <row r="16" spans="1:20" x14ac:dyDescent="0.2">
      <c r="A16" s="40" t="s">
        <v>109</v>
      </c>
      <c r="B16" s="33"/>
      <c r="C16" s="33"/>
      <c r="D16" s="23">
        <f>IFERROR(SLOPE($R$7:$R$12,$Q$7:$Q$12),"")</f>
        <v>3.8782857142857146</v>
      </c>
      <c r="F16" s="38" t="s">
        <v>113</v>
      </c>
      <c r="G16" s="33"/>
      <c r="H16" s="33"/>
      <c r="I16" s="52">
        <f>IFERROR(SUMPRODUCT(($E$7:$E$12&gt;0)*($I$7:$I$12&lt;&gt;"")*(($I$7:$I$12&gt;1)+($I$7:$I$12&lt;0.1))),"")</f>
        <v>2</v>
      </c>
      <c r="J16" s="33"/>
      <c r="K16" s="33"/>
    </row>
    <row r="17" spans="1:16" x14ac:dyDescent="0.2">
      <c r="A17" s="40" t="s">
        <v>111</v>
      </c>
      <c r="B17" s="33"/>
      <c r="C17" s="33"/>
      <c r="D17" s="23">
        <f>IFERROR(INTERCEPT($R$7:$R$12,$Q$7:$Q$12),"")</f>
        <v>5.3999999999999604E-3</v>
      </c>
    </row>
    <row r="18" spans="1:16" x14ac:dyDescent="0.2">
      <c r="A18" s="40" t="s">
        <v>112</v>
      </c>
      <c r="B18" s="33"/>
      <c r="C18" s="33"/>
      <c r="D18" s="25">
        <f>IFERROR(RSQ($R$7:$R$12,$Q$7:$Q$12),"")</f>
        <v>0.99922046547122578</v>
      </c>
      <c r="F18" s="38"/>
      <c r="G18" s="33"/>
      <c r="H18" s="33"/>
      <c r="I18" s="53"/>
      <c r="J18" s="54"/>
      <c r="K18" s="54"/>
    </row>
    <row r="19" spans="1:16" x14ac:dyDescent="0.2">
      <c r="A19" s="45" t="s">
        <v>114</v>
      </c>
      <c r="B19" s="33"/>
      <c r="C19" s="33"/>
      <c r="D19" s="39" t="str">
        <f>IF($D$16="","(fill in the table first)","absorbance = "&amp;TEXT($D$16,"0.000")&amp;" x concentration in % + "&amp;TEXT($D$17,"0.000"))</f>
        <v>absorbance = 3.878 x concentration in % + 0.005</v>
      </c>
      <c r="E19" s="33"/>
      <c r="F19" s="33"/>
      <c r="G19" s="33"/>
      <c r="H19" s="33"/>
    </row>
    <row r="20" spans="1:16" x14ac:dyDescent="0.2">
      <c r="A20" s="40" t="s">
        <v>115</v>
      </c>
      <c r="B20" s="33"/>
      <c r="C20" s="33"/>
      <c r="D20" s="23">
        <f>IFERROR(MAX($R$7:$R$12),"")</f>
        <v>0.77500000000000002</v>
      </c>
    </row>
    <row r="21" spans="1:16" x14ac:dyDescent="0.2">
      <c r="A21" s="40" t="s">
        <v>116</v>
      </c>
      <c r="B21" s="33"/>
      <c r="C21" s="33"/>
      <c r="D21" s="26">
        <f>IFERROR(MAX($Q$7:$Q$12),"")</f>
        <v>0.2</v>
      </c>
    </row>
    <row r="22" spans="1:16" x14ac:dyDescent="0.2">
      <c r="A22" s="45" t="s">
        <v>117</v>
      </c>
      <c r="B22" s="33"/>
      <c r="C22" s="33"/>
      <c r="D22" s="46" t="str">
        <f>IF($D$16="","",IF(ABS($D$17)&lt;0.05*$D$20,"Intercept is close to zero, as it should be - no sign of a zeroing problem.","Intercept is well away from zero. Did you zero on water instead of water + iodine? That is a systematic error - say so."))</f>
        <v>Intercept is close to zero, as it should be - no sign of a zeroing problem.</v>
      </c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</row>
    <row r="23" spans="1:16" x14ac:dyDescent="0.2">
      <c r="A23" s="48" t="s">
        <v>118</v>
      </c>
      <c r="B23" s="33"/>
      <c r="C23" s="33"/>
      <c r="D23" s="33"/>
      <c r="E23" s="33"/>
      <c r="F23" s="33"/>
      <c r="G23" s="33"/>
      <c r="H23" s="33"/>
      <c r="I23" s="33"/>
      <c r="J23" s="33"/>
      <c r="K23" s="33"/>
    </row>
    <row r="25" spans="1:16" ht="20" customHeight="1" x14ac:dyDescent="0.2">
      <c r="A25" s="44" t="s">
        <v>119</v>
      </c>
      <c r="B25" s="33"/>
      <c r="C25" s="33"/>
      <c r="D25" s="33"/>
      <c r="E25" s="33"/>
    </row>
    <row r="26" spans="1:16" ht="34" customHeight="1" x14ac:dyDescent="0.2">
      <c r="A26" s="14" t="s">
        <v>120</v>
      </c>
      <c r="B26" s="14" t="s">
        <v>121</v>
      </c>
      <c r="C26" s="14" t="s">
        <v>86</v>
      </c>
      <c r="D26" s="14" t="s">
        <v>87</v>
      </c>
      <c r="E26" s="14" t="s">
        <v>88</v>
      </c>
      <c r="F26" s="14" t="s">
        <v>89</v>
      </c>
      <c r="G26" s="14" t="s">
        <v>85</v>
      </c>
      <c r="H26" s="42" t="s">
        <v>122</v>
      </c>
      <c r="I26" s="43"/>
      <c r="J26" s="43"/>
      <c r="K26" s="43"/>
    </row>
    <row r="27" spans="1:16" x14ac:dyDescent="0.2">
      <c r="A27" s="27" t="s">
        <v>130</v>
      </c>
      <c r="B27" s="28">
        <v>1</v>
      </c>
      <c r="C27" s="20">
        <v>1.548</v>
      </c>
      <c r="D27" s="20">
        <v>1.5620000000000001</v>
      </c>
      <c r="E27" s="20">
        <v>1.5509999999999999</v>
      </c>
      <c r="F27" s="19">
        <f>IF(COUNT(C27:E27)=0,"",AVERAGE(C27:E27))</f>
        <v>1.5536666666666668</v>
      </c>
      <c r="G27" s="29">
        <f>IF(OR($F27="",$D$16=""),"",($F27-$D$17)/$D$16*$B27)</f>
        <v>0.39921418397917585</v>
      </c>
      <c r="H27" s="36" t="str">
        <f>IF(OR($F27="",$D$20=""),"",IF($F27&gt;$D$20,"NO - above the straight part. Dilute it and read again.",IF($F27&lt;0.05,"NO - too faint for the colorimeter to resolve.","Yes - inside the straight part.")))</f>
        <v>NO - above the straight part. Dilute it and read again.</v>
      </c>
      <c r="I27" s="37"/>
      <c r="J27" s="37"/>
      <c r="K27" s="37"/>
    </row>
    <row r="28" spans="1:16" x14ac:dyDescent="0.2">
      <c r="A28" s="27" t="s">
        <v>131</v>
      </c>
      <c r="B28" s="28">
        <v>10</v>
      </c>
      <c r="C28" s="20">
        <v>0.318</v>
      </c>
      <c r="D28" s="20">
        <v>0.32500000000000001</v>
      </c>
      <c r="E28" s="20">
        <v>0.32100000000000001</v>
      </c>
      <c r="F28" s="19">
        <f>IF(COUNT(C28:E28)=0,"",AVERAGE(C28:E28))</f>
        <v>0.3213333333333333</v>
      </c>
      <c r="G28" s="29">
        <f>IF(OR($F28="",$D$16=""),"",($F28-$D$17)/$D$16*$B28)</f>
        <v>0.8146210893374588</v>
      </c>
      <c r="H28" s="36" t="str">
        <f>IF(OR($F28="",$D$20=""),"",IF($F28&gt;$D$20,"NO - above the straight part. Dilute it and read again.",IF($F28&lt;0.05,"NO - too faint for the colorimeter to resolve.","Yes - inside the straight part.")))</f>
        <v>Yes - inside the straight part.</v>
      </c>
      <c r="I28" s="37"/>
      <c r="J28" s="37"/>
      <c r="K28" s="37"/>
    </row>
    <row r="29" spans="1:16" x14ac:dyDescent="0.2">
      <c r="A29" s="27" t="s">
        <v>132</v>
      </c>
      <c r="B29" s="28">
        <v>1</v>
      </c>
      <c r="C29" s="20">
        <v>0.50900000000000001</v>
      </c>
      <c r="D29" s="20">
        <v>0.51800000000000002</v>
      </c>
      <c r="E29" s="20">
        <v>0.51200000000000001</v>
      </c>
      <c r="F29" s="19">
        <f>IF(COUNT(C29:E29)=0,"",AVERAGE(C29:E29))</f>
        <v>0.51300000000000001</v>
      </c>
      <c r="G29" s="29">
        <f>IF(OR($F29="",$D$16=""),"",($F29-$D$17)/$D$16*$B29)</f>
        <v>0.13088256961838809</v>
      </c>
      <c r="H29" s="36" t="str">
        <f>IF(OR($F29="",$D$20=""),"",IF($F29&gt;$D$20,"NO - above the straight part. Dilute it and read again.",IF($F29&lt;0.05,"NO - too faint for the colorimeter to resolve.","Yes - inside the straight part.")))</f>
        <v>Yes - inside the straight part.</v>
      </c>
      <c r="I29" s="37"/>
      <c r="J29" s="37"/>
      <c r="K29" s="37"/>
    </row>
    <row r="31" spans="1:16" x14ac:dyDescent="0.2">
      <c r="A31" s="49" t="s">
        <v>126</v>
      </c>
      <c r="B31" s="33"/>
      <c r="C31" s="33"/>
      <c r="D31" s="33"/>
      <c r="E31" s="33"/>
      <c r="F31" s="33"/>
      <c r="G31" s="33"/>
      <c r="H31" s="33"/>
      <c r="I31" s="33"/>
      <c r="J31" s="33"/>
      <c r="K31" s="33"/>
    </row>
  </sheetData>
  <mergeCells count="27">
    <mergeCell ref="A31:K31"/>
    <mergeCell ref="I15:K15"/>
    <mergeCell ref="H29:K29"/>
    <mergeCell ref="A20:C20"/>
    <mergeCell ref="A19:C19"/>
    <mergeCell ref="D22:P22"/>
    <mergeCell ref="A2:K2"/>
    <mergeCell ref="A14:E14"/>
    <mergeCell ref="A15:C15"/>
    <mergeCell ref="A23:K23"/>
    <mergeCell ref="A16:C16"/>
    <mergeCell ref="A18:C18"/>
    <mergeCell ref="A21:C21"/>
    <mergeCell ref="F16:H16"/>
    <mergeCell ref="I18:K18"/>
    <mergeCell ref="A1:K1"/>
    <mergeCell ref="C4:D4"/>
    <mergeCell ref="A17:C17"/>
    <mergeCell ref="I16:K16"/>
    <mergeCell ref="F4:G4"/>
    <mergeCell ref="H28:K28"/>
    <mergeCell ref="F18:H18"/>
    <mergeCell ref="H27:K27"/>
    <mergeCell ref="D19:H19"/>
    <mergeCell ref="H26:K26"/>
    <mergeCell ref="A25:E25"/>
    <mergeCell ref="A22:C22"/>
  </mergeCells>
  <conditionalFormatting sqref="G27:G29">
    <cfRule type="expression" dxfId="3" priority="4">
      <formula>LEFT($H27,2)="NO"</formula>
    </cfRule>
  </conditionalFormatting>
  <conditionalFormatting sqref="I18 I16">
    <cfRule type="cellIs" dxfId="2" priority="3" operator="greaterThan">
      <formula>0</formula>
    </cfRule>
  </conditionalFormatting>
  <conditionalFormatting sqref="K7:K12">
    <cfRule type="cellIs" dxfId="1" priority="1" operator="equal">
      <formula>"N"</formula>
    </cfRule>
    <cfRule type="cellIs" dxfId="0" priority="2" operator="equal">
      <formula>"Y"</formula>
    </cfRule>
  </conditionalFormatting>
  <dataValidations count="1">
    <dataValidation type="list" errorTitle="Y or N only" error="Type Y or N." sqref="K7:K12" xr:uid="{00000000-0002-0000-0200-000000000000}">
      <formula1>"Y,N"</formula1>
    </dataValidation>
  </dataValidations>
  <pageMargins left="0.75" right="0.75" top="1" bottom="1" header="0.5" footer="0.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C17"/>
  <sheetViews>
    <sheetView showGridLines="0" workbookViewId="0">
      <pane ySplit="1" topLeftCell="A2" activePane="bottomLeft" state="frozen"/>
      <selection pane="bottomLeft" activeCell="C20" sqref="C20"/>
    </sheetView>
  </sheetViews>
  <sheetFormatPr baseColWidth="10" defaultColWidth="8.83203125" defaultRowHeight="15" x14ac:dyDescent="0.2"/>
  <cols>
    <col min="1" max="1" width="3" customWidth="1"/>
    <col min="2" max="2" width="5" customWidth="1"/>
    <col min="3" max="3" width="112" customWidth="1"/>
  </cols>
  <sheetData>
    <row r="1" spans="2:3" ht="30" customHeight="1" x14ac:dyDescent="0.2">
      <c r="B1" s="34" t="s">
        <v>133</v>
      </c>
      <c r="C1" s="33"/>
    </row>
    <row r="2" spans="2:3" ht="20" customHeight="1" x14ac:dyDescent="0.2">
      <c r="C2" s="1" t="s">
        <v>134</v>
      </c>
    </row>
    <row r="3" spans="2:3" ht="11" customHeight="1" x14ac:dyDescent="0.2"/>
    <row r="4" spans="2:3" ht="23" customHeight="1" x14ac:dyDescent="0.2">
      <c r="B4" s="32" t="s">
        <v>135</v>
      </c>
      <c r="C4" s="33"/>
    </row>
    <row r="5" spans="2:3" ht="19" customHeight="1" x14ac:dyDescent="0.2">
      <c r="B5" s="2"/>
      <c r="C5" s="3" t="s">
        <v>136</v>
      </c>
    </row>
    <row r="6" spans="2:3" ht="19" customHeight="1" x14ac:dyDescent="0.2">
      <c r="B6" s="2"/>
      <c r="C6" s="3" t="s">
        <v>137</v>
      </c>
    </row>
    <row r="7" spans="2:3" ht="19" customHeight="1" x14ac:dyDescent="0.2">
      <c r="B7" s="2"/>
      <c r="C7" s="3" t="s">
        <v>138</v>
      </c>
    </row>
    <row r="8" spans="2:3" ht="38" customHeight="1" x14ac:dyDescent="0.2">
      <c r="B8" s="5" t="s">
        <v>21</v>
      </c>
      <c r="C8" s="7" t="s">
        <v>139</v>
      </c>
    </row>
    <row r="9" spans="2:3" ht="11" customHeight="1" x14ac:dyDescent="0.2"/>
    <row r="10" spans="2:3" ht="23" customHeight="1" x14ac:dyDescent="0.2">
      <c r="B10" s="32" t="s">
        <v>140</v>
      </c>
      <c r="C10" s="33"/>
    </row>
    <row r="11" spans="2:3" ht="19" customHeight="1" x14ac:dyDescent="0.2">
      <c r="B11" s="2"/>
      <c r="C11" s="3" t="s">
        <v>141</v>
      </c>
    </row>
    <row r="12" spans="2:3" ht="19" customHeight="1" x14ac:dyDescent="0.2">
      <c r="B12" s="2"/>
      <c r="C12" s="3" t="s">
        <v>142</v>
      </c>
    </row>
    <row r="13" spans="2:3" ht="19" customHeight="1" x14ac:dyDescent="0.2">
      <c r="B13" s="2"/>
      <c r="C13" s="3" t="s">
        <v>143</v>
      </c>
    </row>
    <row r="14" spans="2:3" ht="19" customHeight="1" x14ac:dyDescent="0.2">
      <c r="B14" s="2"/>
      <c r="C14" s="3" t="s">
        <v>144</v>
      </c>
    </row>
    <row r="15" spans="2:3" ht="38" customHeight="1" x14ac:dyDescent="0.2">
      <c r="B15" s="5" t="s">
        <v>21</v>
      </c>
      <c r="C15" s="7" t="s">
        <v>145</v>
      </c>
    </row>
    <row r="16" spans="2:3" ht="11" customHeight="1" x14ac:dyDescent="0.2"/>
    <row r="17" ht="11" customHeight="1" x14ac:dyDescent="0.2"/>
  </sheetData>
  <mergeCells count="3">
    <mergeCell ref="B1:C1"/>
    <mergeCell ref="B4:C4"/>
    <mergeCell ref="B10:C10"/>
  </mergeCells>
  <pageMargins left="0.75" right="0.75" top="1" bottom="1" header="0.5" footer="0.5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How to</vt:lpstr>
      <vt:lpstr>Your data</vt:lpstr>
      <vt:lpstr>Worked example</vt:lpstr>
      <vt:lpstr>Why the graph flattens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 Daniel Mompel Riera</dc:creator>
  <cp:lastModifiedBy>Dr Daniel Mompel Riera</cp:lastModifiedBy>
  <dcterms:created xsi:type="dcterms:W3CDTF">2026-08-28T11:49:00Z</dcterms:created>
  <dcterms:modified xsi:type="dcterms:W3CDTF">2026-08-28T12:01:42Z</dcterms:modified>
  <dc:title>Starch calibration curve - IB Biology B1.1</dc:title>
</cp:coreProperties>
</file>